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kff4.sharepoint.com/sites/GlobalandPublicHealthPolicy/Shared Documents/Global Health Policy/KFF Projects/MOUs/Tracker/DataWrapper/For Download/"/>
    </mc:Choice>
  </mc:AlternateContent>
  <xr:revisionPtr revIDLastSave="218" documentId="13_ncr:1_{BD95780B-3A0E-4611-A9C3-FE039D133AF8}" xr6:coauthVersionLast="47" xr6:coauthVersionMax="47" xr10:uidLastSave="{3662C419-C4A5-498F-B126-0BC80C2C7998}"/>
  <bookViews>
    <workbookView xWindow="-110" yWindow="-110" windowWidth="19420" windowHeight="11500" xr2:uid="{B783B5A8-2836-4FF9-BE10-B75277B112CE}"/>
  </bookViews>
  <sheets>
    <sheet name="Sheet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37" i="1" l="1"/>
  <c r="E37" i="1"/>
  <c r="D37" i="1"/>
  <c r="C37" i="1"/>
  <c r="F34" i="1"/>
  <c r="F32" i="1"/>
  <c r="F27" i="1"/>
  <c r="F3" i="1"/>
  <c r="F33" i="1"/>
  <c r="F2" i="1"/>
  <c r="F30" i="1"/>
  <c r="F17" i="1"/>
  <c r="C25" i="1"/>
  <c r="F15" i="1"/>
  <c r="F16" i="1"/>
  <c r="F12" i="1"/>
  <c r="F24" i="1"/>
  <c r="F11" i="1"/>
  <c r="F10" i="1" l="1"/>
  <c r="F26" i="1"/>
  <c r="F5" i="1"/>
  <c r="C29" i="1" l="1"/>
  <c r="F6" i="1"/>
  <c r="F35" i="1"/>
  <c r="F22" i="1"/>
  <c r="F23" i="1"/>
  <c r="F8" i="1"/>
  <c r="F9" i="1"/>
  <c r="F13" i="1"/>
  <c r="F14" i="1"/>
  <c r="F18" i="1"/>
  <c r="F19" i="1"/>
  <c r="F20" i="1"/>
  <c r="F21" i="1"/>
  <c r="F25" i="1"/>
  <c r="F29" i="1"/>
  <c r="F31" i="1"/>
  <c r="F4" i="1"/>
</calcChain>
</file>

<file path=xl/sharedStrings.xml><?xml version="1.0" encoding="utf-8"?>
<sst xmlns="http://schemas.openxmlformats.org/spreadsheetml/2006/main" count="49" uniqueCount="45">
  <si>
    <t>Country Name</t>
  </si>
  <si>
    <t>Agreement Date</t>
  </si>
  <si>
    <t>Total Funding</t>
  </si>
  <si>
    <t>U.S. Funding</t>
  </si>
  <si>
    <t>Country Co-Investment</t>
  </si>
  <si>
    <t>Country Co-Investment Share</t>
  </si>
  <si>
    <t>Angola</t>
  </si>
  <si>
    <t>Botswana</t>
  </si>
  <si>
    <t>Burkina Faso</t>
  </si>
  <si>
    <t>Burundi</t>
  </si>
  <si>
    <t>Cambodia</t>
  </si>
  <si>
    <t>Cameroon</t>
  </si>
  <si>
    <t>Côte d'Ivoire</t>
  </si>
  <si>
    <t>Democratic Republic of the Congo</t>
  </si>
  <si>
    <t>Dominican Republic</t>
  </si>
  <si>
    <t>El Salvador</t>
  </si>
  <si>
    <t>Eswatini</t>
  </si>
  <si>
    <t>Ethiopia</t>
  </si>
  <si>
    <t>Guatemala</t>
  </si>
  <si>
    <t>Guinea</t>
  </si>
  <si>
    <t>Kenya</t>
  </si>
  <si>
    <t>Lesotho</t>
  </si>
  <si>
    <t>Liberia</t>
  </si>
  <si>
    <t>Madagascar</t>
  </si>
  <si>
    <t>12/22/25 or 12/23/25</t>
  </si>
  <si>
    <t>Malawi</t>
  </si>
  <si>
    <t>Mozambique</t>
  </si>
  <si>
    <t>Niger</t>
  </si>
  <si>
    <t>Nigeria</t>
  </si>
  <si>
    <t>Panama</t>
  </si>
  <si>
    <t>Rwanda</t>
  </si>
  <si>
    <t>Senegal</t>
  </si>
  <si>
    <t>Sierra Leone</t>
  </si>
  <si>
    <t>Tajikistan</t>
  </si>
  <si>
    <t>Uganda</t>
  </si>
  <si>
    <t>Total</t>
  </si>
  <si>
    <t>Philippines</t>
  </si>
  <si>
    <t>-</t>
  </si>
  <si>
    <t>Bolivia</t>
  </si>
  <si>
    <t>Papua New Guinea</t>
  </si>
  <si>
    <t>Honduras</t>
  </si>
  <si>
    <t>South Sudan</t>
  </si>
  <si>
    <t>Tanzania</t>
  </si>
  <si>
    <t>Vietnam</t>
  </si>
  <si>
    <t xml:space="preserve"> 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</si>
</sst>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_(* #,##0_);_(* \(#,##0\);_(* &quot;-&quot;??_);_(@_)"/>
    <numFmt numFmtId="165" formatCode="_(&quot;$&quot;* #,##0_);_(&quot;$&quot;* \(#,##0\);_(&quot;$&quot;* &quot;-&quot;??_);_(@_)"/>
  </numFmts>
  <fonts count="4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8"/>
      <name val="Aptos Narrow"/>
      <family val="2"/>
      <scheme val="minor"/>
    </font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</cellStyleXfs>
  <cellXfs count="15">
    <xf numFmtId="0" fontId="0" fillId="0" borderId="0" xfId="0"/>
    <xf numFmtId="0" fontId="1" fillId="0" borderId="0" xfId="0" applyFont="1"/>
    <xf numFmtId="164" fontId="0" fillId="0" borderId="0" xfId="2" applyNumberFormat="1" applyFont="1"/>
    <xf numFmtId="165" fontId="0" fillId="0" borderId="0" xfId="0" applyNumberFormat="1"/>
    <xf numFmtId="43" fontId="0" fillId="0" borderId="0" xfId="2" applyFont="1"/>
    <xf numFmtId="165" fontId="0" fillId="0" borderId="0" xfId="1" applyNumberFormat="1" applyFont="1" applyFill="1"/>
    <xf numFmtId="43" fontId="0" fillId="0" borderId="0" xfId="2" applyFont="1" applyFill="1"/>
    <xf numFmtId="43" fontId="1" fillId="0" borderId="0" xfId="2" applyFont="1" applyFill="1"/>
    <xf numFmtId="14" fontId="0" fillId="0" borderId="0" xfId="0" applyNumberFormat="1"/>
    <xf numFmtId="165" fontId="3" fillId="0" borderId="0" xfId="1" applyNumberFormat="1" applyFont="1" applyFill="1"/>
    <xf numFmtId="43" fontId="3" fillId="0" borderId="0" xfId="2" applyFont="1" applyFill="1"/>
    <xf numFmtId="165" fontId="1" fillId="0" borderId="0" xfId="1" applyNumberFormat="1" applyFont="1" applyFill="1"/>
    <xf numFmtId="0" fontId="0" fillId="0" borderId="0" xfId="0" applyFill="1"/>
    <xf numFmtId="14" fontId="0" fillId="0" borderId="0" xfId="0" applyNumberFormat="1" applyFill="1"/>
    <xf numFmtId="0" fontId="1" fillId="0" borderId="0" xfId="0" applyFont="1" applyFill="1"/>
  </cellXfs>
  <cellStyles count="3">
    <cellStyle name="Comma" xfId="2" builtinId="3"/>
    <cellStyle name="Currency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7BF0A7F-7AE4-4449-8C94-E10FE0F6C09B}">
  <dimension ref="A1:F38"/>
  <sheetViews>
    <sheetView tabSelected="1" workbookViewId="0">
      <selection activeCell="C37" sqref="C37"/>
    </sheetView>
  </sheetViews>
  <sheetFormatPr defaultRowHeight="14.5" x14ac:dyDescent="0.35"/>
  <cols>
    <col min="1" max="1" width="29.81640625" bestFit="1" customWidth="1"/>
    <col min="2" max="2" width="36.54296875" bestFit="1" customWidth="1"/>
    <col min="3" max="3" width="19.1796875" bestFit="1" customWidth="1"/>
    <col min="4" max="4" width="18.453125" bestFit="1" customWidth="1"/>
    <col min="5" max="5" width="20.81640625" bestFit="1" customWidth="1"/>
    <col min="6" max="6" width="28.453125" style="4" bestFit="1" customWidth="1"/>
  </cols>
  <sheetData>
    <row r="1" spans="1:6" x14ac:dyDescent="0.3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7" t="s">
        <v>5</v>
      </c>
    </row>
    <row r="2" spans="1:6" x14ac:dyDescent="0.35">
      <c r="A2" t="s">
        <v>6</v>
      </c>
      <c r="B2" s="8">
        <v>46100</v>
      </c>
      <c r="C2" s="5">
        <v>121000000</v>
      </c>
      <c r="D2" s="9">
        <v>71000000</v>
      </c>
      <c r="E2" s="5">
        <v>50000000</v>
      </c>
      <c r="F2" s="10">
        <f>((E2)/SUM(D2:E2))*100</f>
        <v>41.32231404958678</v>
      </c>
    </row>
    <row r="3" spans="1:6" x14ac:dyDescent="0.35">
      <c r="A3" t="s">
        <v>38</v>
      </c>
      <c r="B3" s="8">
        <v>46129</v>
      </c>
      <c r="C3" s="5">
        <v>12000000</v>
      </c>
      <c r="D3" s="9">
        <v>10000000</v>
      </c>
      <c r="E3" s="5">
        <v>2000000</v>
      </c>
      <c r="F3" s="10">
        <f>((E3)/SUM(D3:E3))*100</f>
        <v>16.666666666666664</v>
      </c>
    </row>
    <row r="4" spans="1:6" x14ac:dyDescent="0.35">
      <c r="A4" t="s">
        <v>7</v>
      </c>
      <c r="B4" s="8">
        <v>46014</v>
      </c>
      <c r="C4" s="5">
        <v>481137082</v>
      </c>
      <c r="D4" s="5">
        <v>99640000</v>
      </c>
      <c r="E4" s="5">
        <v>381497082</v>
      </c>
      <c r="F4" s="6">
        <f>(E4/SUM(D4:E4)*100)</f>
        <v>79.290725298949212</v>
      </c>
    </row>
    <row r="5" spans="1:6" x14ac:dyDescent="0.35">
      <c r="A5" t="s">
        <v>8</v>
      </c>
      <c r="B5" s="8">
        <v>46078</v>
      </c>
      <c r="C5" s="5">
        <v>254000000</v>
      </c>
      <c r="D5" s="5">
        <v>147000000</v>
      </c>
      <c r="E5" s="5">
        <v>107000000</v>
      </c>
      <c r="F5" s="6">
        <f>(E5/SUM(D5:E5)*100)</f>
        <v>42.125984251968504</v>
      </c>
    </row>
    <row r="6" spans="1:6" x14ac:dyDescent="0.35">
      <c r="A6" t="s">
        <v>9</v>
      </c>
      <c r="B6" s="8">
        <v>46059</v>
      </c>
      <c r="C6" s="5">
        <v>155760000</v>
      </c>
      <c r="D6" s="5">
        <v>129760000</v>
      </c>
      <c r="E6" s="5">
        <v>26000000</v>
      </c>
      <c r="F6" s="6">
        <f>(E6/SUM(D6:E6)*100)</f>
        <v>16.692347200821779</v>
      </c>
    </row>
    <row r="7" spans="1:6" x14ac:dyDescent="0.35">
      <c r="A7" t="s">
        <v>10</v>
      </c>
      <c r="B7" s="8">
        <v>46114</v>
      </c>
      <c r="C7" s="5">
        <v>36100000</v>
      </c>
      <c r="D7" s="5">
        <v>30800000</v>
      </c>
      <c r="E7" s="5">
        <v>5300000</v>
      </c>
      <c r="F7" s="6">
        <v>14.681440439999999</v>
      </c>
    </row>
    <row r="8" spans="1:6" x14ac:dyDescent="0.35">
      <c r="A8" t="s">
        <v>11</v>
      </c>
      <c r="B8" s="8">
        <v>46007</v>
      </c>
      <c r="C8" s="5">
        <v>849250000</v>
      </c>
      <c r="D8" s="5">
        <v>399250000</v>
      </c>
      <c r="E8" s="5">
        <v>450000000</v>
      </c>
      <c r="F8" s="6">
        <f t="shared" ref="F8:F35" si="0">(E8/SUM(D8:E8)*100)</f>
        <v>52.987930526935536</v>
      </c>
    </row>
    <row r="9" spans="1:6" x14ac:dyDescent="0.35">
      <c r="A9" t="s">
        <v>12</v>
      </c>
      <c r="B9" s="8">
        <v>46021</v>
      </c>
      <c r="C9" s="5">
        <v>937180000</v>
      </c>
      <c r="D9" s="5">
        <v>487180000</v>
      </c>
      <c r="E9" s="5">
        <v>450000000</v>
      </c>
      <c r="F9" s="6">
        <f t="shared" si="0"/>
        <v>48.016389594314859</v>
      </c>
    </row>
    <row r="10" spans="1:6" x14ac:dyDescent="0.35">
      <c r="A10" t="s">
        <v>13</v>
      </c>
      <c r="B10" s="8">
        <v>46079</v>
      </c>
      <c r="C10" s="5">
        <v>1200000000</v>
      </c>
      <c r="D10" s="5">
        <v>900000000</v>
      </c>
      <c r="E10" s="5">
        <v>300000000</v>
      </c>
      <c r="F10" s="6">
        <f t="shared" si="0"/>
        <v>25</v>
      </c>
    </row>
    <row r="11" spans="1:6" x14ac:dyDescent="0.35">
      <c r="A11" t="s">
        <v>14</v>
      </c>
      <c r="B11" s="8">
        <v>46079</v>
      </c>
      <c r="C11" s="5">
        <v>60800000</v>
      </c>
      <c r="D11" s="5">
        <v>46700000</v>
      </c>
      <c r="E11" s="5">
        <v>14100000</v>
      </c>
      <c r="F11" s="6">
        <f t="shared" si="0"/>
        <v>23.190789473684212</v>
      </c>
    </row>
    <row r="12" spans="1:6" x14ac:dyDescent="0.35">
      <c r="A12" t="s">
        <v>15</v>
      </c>
      <c r="B12" s="8">
        <v>46080</v>
      </c>
      <c r="C12" s="5">
        <v>51600000</v>
      </c>
      <c r="D12" s="5">
        <v>31900000</v>
      </c>
      <c r="E12" s="5">
        <v>19700000</v>
      </c>
      <c r="F12" s="6">
        <f t="shared" si="0"/>
        <v>38.178294573643413</v>
      </c>
    </row>
    <row r="13" spans="1:6" x14ac:dyDescent="0.35">
      <c r="A13" t="s">
        <v>16</v>
      </c>
      <c r="B13" s="8">
        <v>46003</v>
      </c>
      <c r="C13" s="5">
        <v>229489691</v>
      </c>
      <c r="D13" s="5">
        <v>192700000</v>
      </c>
      <c r="E13" s="5">
        <v>36789691</v>
      </c>
      <c r="F13" s="6">
        <f t="shared" si="0"/>
        <v>16.031086555430502</v>
      </c>
    </row>
    <row r="14" spans="1:6" x14ac:dyDescent="0.35">
      <c r="A14" t="s">
        <v>17</v>
      </c>
      <c r="B14" s="8">
        <v>46014</v>
      </c>
      <c r="C14" s="5">
        <v>1466000000</v>
      </c>
      <c r="D14" s="5">
        <v>1016000000</v>
      </c>
      <c r="E14" s="5">
        <v>450000000</v>
      </c>
      <c r="F14" s="6">
        <f t="shared" si="0"/>
        <v>30.695770804911319</v>
      </c>
    </row>
    <row r="15" spans="1:6" x14ac:dyDescent="0.35">
      <c r="A15" t="s">
        <v>18</v>
      </c>
      <c r="B15" s="8">
        <v>46080</v>
      </c>
      <c r="C15" s="5">
        <v>61600000</v>
      </c>
      <c r="D15" s="5">
        <v>60000000</v>
      </c>
      <c r="E15" s="5">
        <v>1600000</v>
      </c>
      <c r="F15" s="6">
        <f t="shared" si="0"/>
        <v>2.5974025974025974</v>
      </c>
    </row>
    <row r="16" spans="1:6" x14ac:dyDescent="0.35">
      <c r="A16" t="s">
        <v>19</v>
      </c>
      <c r="B16" s="8">
        <v>46080</v>
      </c>
      <c r="C16" s="5">
        <v>142000000</v>
      </c>
      <c r="D16" s="5">
        <v>91000000</v>
      </c>
      <c r="E16" s="5">
        <v>51000000</v>
      </c>
      <c r="F16" s="6">
        <f t="shared" si="0"/>
        <v>35.91549295774648</v>
      </c>
    </row>
    <row r="17" spans="1:6" x14ac:dyDescent="0.35">
      <c r="A17" t="s">
        <v>40</v>
      </c>
      <c r="B17" s="8">
        <v>46094</v>
      </c>
      <c r="C17" s="5">
        <v>46500000</v>
      </c>
      <c r="D17" s="5">
        <v>29600000</v>
      </c>
      <c r="E17" s="5">
        <v>16900000</v>
      </c>
      <c r="F17" s="6">
        <f t="shared" si="0"/>
        <v>36.344086021505376</v>
      </c>
    </row>
    <row r="18" spans="1:6" x14ac:dyDescent="0.35">
      <c r="A18" t="s">
        <v>20</v>
      </c>
      <c r="B18" s="8">
        <v>45995</v>
      </c>
      <c r="C18" s="5">
        <v>2481470000</v>
      </c>
      <c r="D18" s="5">
        <v>1631470000</v>
      </c>
      <c r="E18" s="5">
        <v>850000000</v>
      </c>
      <c r="F18" s="6">
        <f t="shared" si="0"/>
        <v>34.253889831430563</v>
      </c>
    </row>
    <row r="19" spans="1:6" x14ac:dyDescent="0.35">
      <c r="A19" t="s">
        <v>21</v>
      </c>
      <c r="B19" s="8">
        <v>46001</v>
      </c>
      <c r="C19" s="5">
        <v>364495000</v>
      </c>
      <c r="D19" s="5">
        <v>232000000</v>
      </c>
      <c r="E19" s="5">
        <v>132495000</v>
      </c>
      <c r="F19" s="6">
        <f t="shared" si="0"/>
        <v>36.350292870958448</v>
      </c>
    </row>
    <row r="20" spans="1:6" x14ac:dyDescent="0.35">
      <c r="A20" t="s">
        <v>22</v>
      </c>
      <c r="B20" s="8">
        <v>46000</v>
      </c>
      <c r="C20" s="5">
        <v>175144104</v>
      </c>
      <c r="D20" s="5">
        <v>124418400</v>
      </c>
      <c r="E20" s="5">
        <v>50725704</v>
      </c>
      <c r="F20" s="6">
        <f t="shared" si="0"/>
        <v>28.962267550839165</v>
      </c>
    </row>
    <row r="21" spans="1:6" x14ac:dyDescent="0.35">
      <c r="A21" t="s">
        <v>23</v>
      </c>
      <c r="B21" t="s">
        <v>24</v>
      </c>
      <c r="C21" s="5">
        <v>175521252</v>
      </c>
      <c r="D21" s="5">
        <v>134305000</v>
      </c>
      <c r="E21" s="5">
        <v>41216252</v>
      </c>
      <c r="F21" s="6">
        <f t="shared" si="0"/>
        <v>23.482200320676839</v>
      </c>
    </row>
    <row r="22" spans="1:6" x14ac:dyDescent="0.35">
      <c r="A22" t="s">
        <v>25</v>
      </c>
      <c r="B22" s="8">
        <v>46036</v>
      </c>
      <c r="C22" s="5">
        <v>799832500</v>
      </c>
      <c r="D22" s="5">
        <v>744832500</v>
      </c>
      <c r="E22" s="5">
        <v>55000000</v>
      </c>
      <c r="F22" s="6">
        <f t="shared" si="0"/>
        <v>6.8764397545736138</v>
      </c>
    </row>
    <row r="23" spans="1:6" x14ac:dyDescent="0.35">
      <c r="A23" t="s">
        <v>26</v>
      </c>
      <c r="B23" s="8">
        <v>46006</v>
      </c>
      <c r="C23" s="5">
        <v>1899953106</v>
      </c>
      <c r="D23" s="5">
        <v>1829380000</v>
      </c>
      <c r="E23" s="5">
        <v>70573106</v>
      </c>
      <c r="F23" s="6">
        <f t="shared" si="0"/>
        <v>3.7144656769228708</v>
      </c>
    </row>
    <row r="24" spans="1:6" x14ac:dyDescent="0.35">
      <c r="A24" t="s">
        <v>27</v>
      </c>
      <c r="B24" s="8">
        <v>46079</v>
      </c>
      <c r="C24" s="5">
        <v>179300000</v>
      </c>
      <c r="D24" s="5">
        <v>107400000</v>
      </c>
      <c r="E24" s="5">
        <v>71900000</v>
      </c>
      <c r="F24" s="6">
        <f t="shared" si="0"/>
        <v>40.100390407138875</v>
      </c>
    </row>
    <row r="25" spans="1:6" x14ac:dyDescent="0.35">
      <c r="A25" t="s">
        <v>28</v>
      </c>
      <c r="B25" s="8">
        <v>46011</v>
      </c>
      <c r="C25" s="5">
        <f>SUM(D25:E25)</f>
        <v>5053858483</v>
      </c>
      <c r="D25" s="5">
        <v>2078224000</v>
      </c>
      <c r="E25" s="5">
        <v>2975634483</v>
      </c>
      <c r="F25" s="6">
        <f t="shared" si="0"/>
        <v>58.878468659329094</v>
      </c>
    </row>
    <row r="26" spans="1:6" x14ac:dyDescent="0.35">
      <c r="A26" t="s">
        <v>29</v>
      </c>
      <c r="B26" s="8">
        <v>46078</v>
      </c>
      <c r="C26" s="5">
        <v>33500000</v>
      </c>
      <c r="D26" s="5">
        <v>22500000</v>
      </c>
      <c r="E26" s="5">
        <v>11000000</v>
      </c>
      <c r="F26" s="6">
        <f t="shared" si="0"/>
        <v>32.835820895522389</v>
      </c>
    </row>
    <row r="27" spans="1:6" x14ac:dyDescent="0.35">
      <c r="A27" t="s">
        <v>39</v>
      </c>
      <c r="B27" s="8">
        <v>46134</v>
      </c>
      <c r="C27" s="5">
        <v>18000000</v>
      </c>
      <c r="D27" s="5">
        <v>15000000</v>
      </c>
      <c r="E27" s="5">
        <v>3000000</v>
      </c>
      <c r="F27" s="6">
        <f t="shared" si="0"/>
        <v>16.666666666666664</v>
      </c>
    </row>
    <row r="28" spans="1:6" x14ac:dyDescent="0.35">
      <c r="A28" t="s">
        <v>36</v>
      </c>
      <c r="B28" s="8">
        <v>46119</v>
      </c>
      <c r="C28" s="5">
        <v>685000000</v>
      </c>
      <c r="D28" s="5" t="s">
        <v>37</v>
      </c>
      <c r="E28" s="5" t="s">
        <v>37</v>
      </c>
      <c r="F28" s="6" t="s">
        <v>37</v>
      </c>
    </row>
    <row r="29" spans="1:6" x14ac:dyDescent="0.35">
      <c r="A29" t="s">
        <v>30</v>
      </c>
      <c r="B29" s="8">
        <v>45996</v>
      </c>
      <c r="C29" s="5">
        <f>SUM(D29:E29)</f>
        <v>228383460</v>
      </c>
      <c r="D29" s="5">
        <v>157780000</v>
      </c>
      <c r="E29" s="5">
        <v>70603460</v>
      </c>
      <c r="F29" s="6">
        <f t="shared" si="0"/>
        <v>30.914436623387704</v>
      </c>
    </row>
    <row r="30" spans="1:6" x14ac:dyDescent="0.35">
      <c r="A30" t="s">
        <v>31</v>
      </c>
      <c r="B30" s="8">
        <v>46094</v>
      </c>
      <c r="C30" s="5">
        <v>90400000</v>
      </c>
      <c r="D30" s="5">
        <v>63100000</v>
      </c>
      <c r="E30" s="5">
        <v>27300000</v>
      </c>
      <c r="F30" s="6">
        <f t="shared" si="0"/>
        <v>30.199115044247787</v>
      </c>
    </row>
    <row r="31" spans="1:6" x14ac:dyDescent="0.35">
      <c r="A31" t="s">
        <v>32</v>
      </c>
      <c r="B31" s="8">
        <v>46013</v>
      </c>
      <c r="C31" s="5">
        <v>173474405</v>
      </c>
      <c r="D31" s="5">
        <v>129000000</v>
      </c>
      <c r="E31" s="5">
        <v>44474405</v>
      </c>
      <c r="F31" s="6">
        <f t="shared" si="0"/>
        <v>25.637444901453904</v>
      </c>
    </row>
    <row r="32" spans="1:6" x14ac:dyDescent="0.35">
      <c r="A32" t="s">
        <v>41</v>
      </c>
      <c r="B32" s="8">
        <v>46198</v>
      </c>
      <c r="C32" s="5">
        <v>166000000</v>
      </c>
      <c r="D32" s="5">
        <v>146000000</v>
      </c>
      <c r="E32" s="5">
        <v>20000000</v>
      </c>
      <c r="F32" s="6">
        <f t="shared" si="0"/>
        <v>12.048192771084338</v>
      </c>
    </row>
    <row r="33" spans="1:6" x14ac:dyDescent="0.35">
      <c r="A33" t="s">
        <v>33</v>
      </c>
      <c r="B33" s="8">
        <v>46118</v>
      </c>
      <c r="C33" s="5">
        <v>78000000</v>
      </c>
      <c r="D33" s="5">
        <v>38000000</v>
      </c>
      <c r="E33" s="5">
        <v>40000000</v>
      </c>
      <c r="F33" s="6">
        <f t="shared" si="0"/>
        <v>51.282051282051277</v>
      </c>
    </row>
    <row r="34" spans="1:6" x14ac:dyDescent="0.35">
      <c r="A34" t="s">
        <v>42</v>
      </c>
      <c r="B34" s="8">
        <v>46204</v>
      </c>
      <c r="C34" s="5">
        <v>3100000000</v>
      </c>
      <c r="D34" s="5">
        <v>1300000000</v>
      </c>
      <c r="E34" s="5">
        <v>1800000000</v>
      </c>
      <c r="F34" s="6">
        <f t="shared" si="0"/>
        <v>58.064516129032263</v>
      </c>
    </row>
    <row r="35" spans="1:6" x14ac:dyDescent="0.35">
      <c r="A35" t="s">
        <v>34</v>
      </c>
      <c r="B35" s="8">
        <v>46001</v>
      </c>
      <c r="C35" s="5">
        <v>2296961796</v>
      </c>
      <c r="D35" s="5">
        <v>1719960000</v>
      </c>
      <c r="E35" s="5">
        <v>577001796</v>
      </c>
      <c r="F35" s="6">
        <f t="shared" si="0"/>
        <v>25.12021736734188</v>
      </c>
    </row>
    <row r="36" spans="1:6" x14ac:dyDescent="0.35">
      <c r="A36" s="12" t="s">
        <v>43</v>
      </c>
      <c r="B36" s="13">
        <v>46276</v>
      </c>
      <c r="C36" s="5" t="s">
        <v>44</v>
      </c>
      <c r="D36" s="5">
        <v>98750000</v>
      </c>
      <c r="E36" s="5" t="s">
        <v>44</v>
      </c>
      <c r="F36" s="6" t="s">
        <v>44</v>
      </c>
    </row>
    <row r="37" spans="1:6" s="1" customFormat="1" x14ac:dyDescent="0.35">
      <c r="A37" s="14" t="s">
        <v>35</v>
      </c>
      <c r="B37" s="14"/>
      <c r="C37" s="11">
        <f>SUM(C2:C36)</f>
        <v>24103710879</v>
      </c>
      <c r="D37" s="11">
        <f>SUM(D2:D36)</f>
        <v>14314649900</v>
      </c>
      <c r="E37" s="11">
        <f>SUM(E2:E36)</f>
        <v>9202810979</v>
      </c>
      <c r="F37" s="7">
        <f>(E37/(SUM(D37:E37)-D36)*100)</f>
        <v>39.296829900455087</v>
      </c>
    </row>
    <row r="38" spans="1:6" x14ac:dyDescent="0.35">
      <c r="C38" s="2"/>
      <c r="E38" s="3"/>
    </row>
  </sheetData>
  <phoneticPr fontId="2" type="noConversion"/>
  <pageMargins left="0.7" right="0.7" top="0.75" bottom="0.75" header="0.3" footer="0.3"/>
  <pageSetup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F7F06B9772EA58469FB438CC7380E811" ma:contentTypeVersion="16" ma:contentTypeDescription="Create a new document." ma:contentTypeScope="" ma:versionID="19b030be31cffa778d9b55d85b4ced0f">
  <xsd:schema xmlns:xsd="http://www.w3.org/2001/XMLSchema" xmlns:xs="http://www.w3.org/2001/XMLSchema" xmlns:p="http://schemas.microsoft.com/office/2006/metadata/properties" xmlns:ns2="712fe032-0983-45e3-8b1c-85e7e3de3057" xmlns:ns3="03121aa0-c5b2-4154-ab1f-885dd9e7ea5c" targetNamespace="http://schemas.microsoft.com/office/2006/metadata/properties" ma:root="true" ma:fieldsID="33404e53f9d3a48f0cdd70d7145dea60" ns2:_="" ns3:_="">
    <xsd:import namespace="712fe032-0983-45e3-8b1c-85e7e3de3057"/>
    <xsd:import namespace="03121aa0-c5b2-4154-ab1f-885dd9e7ea5c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3:SharedWithUsers" minOccurs="0"/>
                <xsd:element ref="ns3:SharedWithDetail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BillingMetadata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12fe032-0983-45e3-8b1c-85e7e3de305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4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6" nillable="true" ma:taxonomy="true" ma:internalName="lcf76f155ced4ddcb4097134ff3c332f" ma:taxonomyFieldName="MediaServiceImageTags" ma:displayName="Image Tags" ma:readOnly="false" ma:fieldId="{5cf76f15-5ced-4ddc-b409-7134ff3c332f}" ma:taxonomyMulti="true" ma:sspId="1198c9dd-0e0a-4d63-a604-d228f6e3293a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9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0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21" nillable="true" ma:displayName="MediaLengthInSeconds" ma:hidden="true" ma:internalName="MediaLengthInSeconds" ma:readOnly="true">
      <xsd:simpleType>
        <xsd:restriction base="dms:Unknown"/>
      </xsd:simpleType>
    </xsd:element>
    <xsd:element name="MediaServiceBillingMetadata" ma:index="22" nillable="true" ma:displayName="MediaServiceBillingMetadata" ma:hidden="true" ma:internalName="MediaServiceBillingMetadata" ma:readOnly="true">
      <xsd:simpleType>
        <xsd:restriction base="dms:Note"/>
      </xsd:simpleType>
    </xsd:element>
    <xsd:element name="MediaServiceLocation" ma:index="23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3121aa0-c5b2-4154-ab1f-885dd9e7ea5c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17" nillable="true" ma:displayName="Taxonomy Catch All Column" ma:hidden="true" ma:list="{cb009e59-0ecf-4d4c-9ad3-b574858232d5}" ma:internalName="TaxCatchAll" ma:showField="CatchAllData" ma:web="03121aa0-c5b2-4154-ab1f-885dd9e7ea5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03121aa0-c5b2-4154-ab1f-885dd9e7ea5c" xsi:nil="true"/>
    <lcf76f155ced4ddcb4097134ff3c332f xmlns="712fe032-0983-45e3-8b1c-85e7e3de3057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5AB320D8-CC72-4484-A9CC-DC9AF236F823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C1CC543C-CCD0-403F-8AFE-9B3A5F5B3B7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712fe032-0983-45e3-8b1c-85e7e3de3057"/>
    <ds:schemaRef ds:uri="03121aa0-c5b2-4154-ab1f-885dd9e7ea5c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7722CD44-541F-493E-B466-4127EB4314BE}">
  <ds:schemaRefs>
    <ds:schemaRef ds:uri="http://schemas.microsoft.com/office/2006/metadata/properties"/>
    <ds:schemaRef ds:uri="http://schemas.microsoft.com/office/infopath/2007/PartnerControls"/>
    <ds:schemaRef ds:uri="03121aa0-c5b2-4154-ab1f-885dd9e7ea5c"/>
    <ds:schemaRef ds:uri="712fe032-0983-45e3-8b1c-85e7e3de3057"/>
  </ds:schemaRefs>
</ds:datastoreItem>
</file>

<file path=docMetadata/LabelInfo.xml><?xml version="1.0" encoding="utf-8"?>
<clbl:labelList xmlns:clbl="http://schemas.microsoft.com/office/2020/mipLabelMetadata">
  <clbl:label id="{3c2b8b60-7224-492e-8084-fb3c3c3c29bf}" enabled="0" method="" siteId="{3c2b8b60-7224-492e-8084-fb3c3c3c29bf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Anna Rouw</dc:creator>
  <cp:keywords/>
  <dc:description/>
  <cp:lastModifiedBy>Anna Rouw</cp:lastModifiedBy>
  <cp:revision/>
  <dcterms:created xsi:type="dcterms:W3CDTF">2026-01-05T20:41:52Z</dcterms:created>
  <dcterms:modified xsi:type="dcterms:W3CDTF">2026-09-15T18:03:21Z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0x010100F7F06B9772EA58469FB438CC7380E811</vt:lpwstr>
  </property>
  <property fmtid="{D5CDD505-2E9C-101B-9397-08002B2CF9AE}" pid="3" name="MediaServiceImageTags">
    <vt:lpwstr/>
  </property>
</Properties>
</file>