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Kff.org -Final for Posting\Global Health\FY19 Senate SFOPs\"/>
    </mc:Choice>
  </mc:AlternateContent>
  <bookViews>
    <workbookView xWindow="0" yWindow="0" windowWidth="15960" windowHeight="4890" activeTab="2"/>
  </bookViews>
  <sheets>
    <sheet name="FY18 Omnibus" sheetId="3" r:id="rId1"/>
    <sheet name="FY19 Request" sheetId="4" r:id="rId2"/>
    <sheet name="FY19 Senate" sheetId="5" r:id="rId3"/>
  </sheets>
  <calcPr calcId="162913" concurrentCalc="0"/>
</workbook>
</file>

<file path=xl/calcChain.xml><?xml version="1.0" encoding="utf-8"?>
<calcChain xmlns="http://schemas.openxmlformats.org/spreadsheetml/2006/main">
  <c r="F52" i="4" l="1"/>
  <c r="G48" i="4"/>
  <c r="F48" i="4"/>
  <c r="G47" i="4"/>
  <c r="F47" i="4"/>
  <c r="G46" i="4"/>
  <c r="F46" i="4"/>
  <c r="G45" i="4"/>
  <c r="F45" i="4"/>
  <c r="G44" i="4"/>
  <c r="F44" i="4"/>
  <c r="G43" i="4"/>
  <c r="F43" i="4"/>
  <c r="G42" i="4"/>
  <c r="F42" i="4"/>
  <c r="E39" i="4"/>
  <c r="F37" i="4"/>
  <c r="G36" i="4"/>
  <c r="F35" i="4"/>
  <c r="G34" i="4"/>
  <c r="F34" i="4"/>
  <c r="G33" i="4"/>
  <c r="F33" i="4"/>
  <c r="F32" i="4"/>
  <c r="F31" i="4"/>
  <c r="F29" i="4"/>
  <c r="F28" i="4"/>
  <c r="G26" i="4"/>
  <c r="F26" i="4"/>
  <c r="G25" i="4"/>
  <c r="F25" i="4"/>
  <c r="G20" i="4"/>
  <c r="F20" i="4"/>
  <c r="G19" i="4"/>
  <c r="F19" i="4"/>
  <c r="F16" i="4"/>
  <c r="D16" i="4"/>
  <c r="G16" i="4"/>
  <c r="G15" i="4"/>
  <c r="F15" i="4"/>
  <c r="G12" i="4"/>
  <c r="F12" i="4"/>
  <c r="G11" i="4"/>
  <c r="F11" i="4"/>
  <c r="G10" i="4"/>
  <c r="F10" i="4"/>
  <c r="F9" i="4"/>
  <c r="F8" i="4"/>
  <c r="F7" i="4"/>
  <c r="G6" i="4"/>
  <c r="F6" i="4"/>
  <c r="F52" i="3"/>
  <c r="G47" i="3"/>
  <c r="F47" i="3"/>
  <c r="G46" i="3"/>
  <c r="F46" i="3"/>
  <c r="G45" i="3"/>
  <c r="F45" i="3"/>
  <c r="G44" i="3"/>
  <c r="F44" i="3"/>
  <c r="G43" i="3"/>
  <c r="F43" i="3"/>
  <c r="G42" i="3"/>
  <c r="F42" i="3"/>
  <c r="D39" i="3"/>
  <c r="C39" i="3"/>
  <c r="G38" i="3"/>
  <c r="G35" i="3"/>
  <c r="F34" i="3"/>
  <c r="E33" i="3"/>
  <c r="G33" i="3"/>
  <c r="D33" i="3"/>
  <c r="C33" i="3"/>
  <c r="G32" i="3"/>
  <c r="F32" i="3"/>
  <c r="F31" i="3"/>
  <c r="F30" i="3"/>
  <c r="F29" i="3"/>
  <c r="F28" i="3"/>
  <c r="F27" i="3"/>
  <c r="E27" i="3"/>
  <c r="G25" i="3"/>
  <c r="F25" i="3"/>
  <c r="G23" i="3"/>
  <c r="F23" i="3"/>
  <c r="G20" i="3"/>
  <c r="F20" i="3"/>
  <c r="G19" i="3"/>
  <c r="F19" i="3"/>
  <c r="G18" i="3"/>
  <c r="F18" i="3"/>
  <c r="G15" i="3"/>
  <c r="F15" i="3"/>
  <c r="D15" i="3"/>
  <c r="G14" i="3"/>
  <c r="F14" i="3"/>
  <c r="G12" i="3"/>
  <c r="F12" i="3"/>
  <c r="G10" i="3"/>
  <c r="F10" i="3"/>
  <c r="F9" i="3"/>
  <c r="F8" i="3"/>
  <c r="F7" i="3"/>
  <c r="E7" i="3"/>
  <c r="G7" i="3"/>
  <c r="G6" i="3"/>
  <c r="E6" i="3"/>
  <c r="F6" i="3"/>
  <c r="E39" i="3"/>
  <c r="F33" i="3"/>
  <c r="G39" i="3"/>
  <c r="F39" i="3"/>
</calcChain>
</file>

<file path=xl/sharedStrings.xml><?xml version="1.0" encoding="utf-8"?>
<sst xmlns="http://schemas.openxmlformats.org/spreadsheetml/2006/main" count="442" uniqueCount="178">
  <si>
    <t>Department / Agency / Area</t>
  </si>
  <si>
    <t>HIV/AIDS</t>
  </si>
  <si>
    <t>Neglected Tropical Diseases (NTDS)</t>
  </si>
  <si>
    <t>Vulnerable Children</t>
  </si>
  <si>
    <t>NOTES:</t>
  </si>
  <si>
    <t>Global Fund</t>
  </si>
  <si>
    <r>
      <t xml:space="preserve">Difference
</t>
    </r>
    <r>
      <rPr>
        <sz val="10"/>
        <color theme="1"/>
        <rFont val="Calibri"/>
        <family val="2"/>
        <scheme val="minor"/>
      </rPr>
      <t>(millions)</t>
    </r>
  </si>
  <si>
    <t xml:space="preserve"> - </t>
  </si>
  <si>
    <t>Not specified</t>
  </si>
  <si>
    <t>Health &amp; Human Services (HHS)</t>
  </si>
  <si>
    <t>Centers for Disease Control &amp; Prevention (CDC) - Total Global Health</t>
  </si>
  <si>
    <t>Fogarty International Center (FIC)</t>
  </si>
  <si>
    <t>Global HIV/AIDS</t>
  </si>
  <si>
    <t>Global Immunization</t>
  </si>
  <si>
    <t>Polio</t>
  </si>
  <si>
    <t>Parasitic Diseases</t>
  </si>
  <si>
    <t>Malaria</t>
  </si>
  <si>
    <t>National Institutes of Health (NIH) - Total Global Health</t>
  </si>
  <si>
    <t>Other Global Vaccines/Measles</t>
  </si>
  <si>
    <t xml:space="preserve"> </t>
  </si>
  <si>
    <t>State Department</t>
  </si>
  <si>
    <t>of which Microbicides</t>
  </si>
  <si>
    <t>of which Gavi</t>
  </si>
  <si>
    <t>UNICEF</t>
  </si>
  <si>
    <t>-</t>
  </si>
  <si>
    <t>UNFPA</t>
  </si>
  <si>
    <t>Total SFOPs Global Health:</t>
  </si>
  <si>
    <t>Family Planning &amp; Reproductive Health (FP/RH)</t>
  </si>
  <si>
    <t xml:space="preserve"> SFOPs - Global Health</t>
  </si>
  <si>
    <t>Global Health Security</t>
  </si>
  <si>
    <r>
      <t>FY17 Omnibus</t>
    </r>
    <r>
      <rPr>
        <b/>
        <vertAlign val="superscript"/>
        <sz val="11"/>
        <color theme="1"/>
        <rFont val="Calibri"/>
        <family val="2"/>
        <scheme val="minor"/>
      </rPr>
      <t>i</t>
    </r>
    <r>
      <rPr>
        <b/>
        <sz val="11"/>
        <color theme="1"/>
        <rFont val="Calibri"/>
        <family val="2"/>
        <scheme val="minor"/>
      </rPr>
      <t xml:space="preserve"> </t>
    </r>
    <r>
      <rPr>
        <sz val="10"/>
        <color theme="1"/>
        <rFont val="Calibri"/>
        <family val="2"/>
        <scheme val="minor"/>
      </rPr>
      <t>(millions)</t>
    </r>
  </si>
  <si>
    <r>
      <t>FY18 
Request</t>
    </r>
    <r>
      <rPr>
        <b/>
        <vertAlign val="superscript"/>
        <sz val="11"/>
        <color theme="1"/>
        <rFont val="Calibri"/>
        <family val="2"/>
        <scheme val="minor"/>
      </rPr>
      <t xml:space="preserve">i </t>
    </r>
    <r>
      <rPr>
        <sz val="10"/>
        <color theme="1"/>
        <rFont val="Calibri"/>
        <family val="2"/>
        <scheme val="minor"/>
      </rPr>
      <t>(millions)</t>
    </r>
  </si>
  <si>
    <r>
      <t>Tuberculosis</t>
    </r>
    <r>
      <rPr>
        <b/>
        <vertAlign val="superscript"/>
        <sz val="11"/>
        <color theme="1"/>
        <rFont val="Calibri"/>
        <family val="2"/>
        <scheme val="minor"/>
      </rPr>
      <t>ii</t>
    </r>
  </si>
  <si>
    <t xml:space="preserve">i - Unless otherwise specified, totals do not include amounts from the Economic Support Fund (ESF) account. Global health funding through the ESF account is determined at the agency level, and is not earmarked by Congress in the annual appropriations bills. </t>
  </si>
  <si>
    <t>of which GHP account</t>
  </si>
  <si>
    <t xml:space="preserve">USAID </t>
  </si>
  <si>
    <t>GHP account</t>
  </si>
  <si>
    <t>Ebola transfer</t>
  </si>
  <si>
    <t>ESF account</t>
  </si>
  <si>
    <t>iii - Some MCH funding is provided under the ESF account, which is not earmarked by Congress in the annual appropriations bills and determined at the agency level (e.g. in FY16, MCH funding under the ESF account totaled $79.8 million).</t>
  </si>
  <si>
    <r>
      <t>Maternal &amp; Child Health (MCH)</t>
    </r>
    <r>
      <rPr>
        <b/>
        <vertAlign val="superscript"/>
        <sz val="11"/>
        <color theme="1"/>
        <rFont val="Calibri"/>
        <family val="2"/>
        <scheme val="minor"/>
      </rPr>
      <t>iii</t>
    </r>
  </si>
  <si>
    <t>of which Polio</t>
  </si>
  <si>
    <t>iv</t>
  </si>
  <si>
    <t>v</t>
  </si>
  <si>
    <t>Table: KFF Analysis of FY18 Omnibus Bill for Global Health</t>
  </si>
  <si>
    <r>
      <t>FY18
Omnibus</t>
    </r>
    <r>
      <rPr>
        <b/>
        <vertAlign val="superscript"/>
        <sz val="11"/>
        <color theme="1"/>
        <rFont val="Calibri"/>
        <family val="2"/>
        <scheme val="minor"/>
      </rPr>
      <t>i</t>
    </r>
    <r>
      <rPr>
        <b/>
        <sz val="11"/>
        <color theme="1"/>
        <rFont val="Calibri"/>
        <family val="2"/>
        <scheme val="minor"/>
      </rPr>
      <t xml:space="preserve">
</t>
    </r>
    <r>
      <rPr>
        <sz val="10"/>
        <color theme="1"/>
        <rFont val="Calibri"/>
        <family val="2"/>
        <scheme val="minor"/>
      </rPr>
      <t>(millions)</t>
    </r>
  </si>
  <si>
    <t>FY18 Omnibus- FY17 Omnibus</t>
  </si>
  <si>
    <t>FY18 Omnibus- FY18 Request</t>
  </si>
  <si>
    <t>$330
(NA)</t>
  </si>
  <si>
    <t>$45
(NA)</t>
  </si>
  <si>
    <r>
      <t>$137.5</t>
    </r>
    <r>
      <rPr>
        <i/>
        <vertAlign val="superscript"/>
        <sz val="11"/>
        <color theme="1"/>
        <rFont val="Calibri"/>
        <family val="2"/>
        <scheme val="minor"/>
      </rPr>
      <t>v</t>
    </r>
  </si>
  <si>
    <t>$0
(0%)</t>
  </si>
  <si>
    <r>
      <t>Nutrition</t>
    </r>
    <r>
      <rPr>
        <b/>
        <vertAlign val="superscript"/>
        <sz val="11"/>
        <color theme="1"/>
        <rFont val="Calibri"/>
        <family val="2"/>
        <scheme val="minor"/>
      </rPr>
      <t>vi</t>
    </r>
  </si>
  <si>
    <t>$607.5
(NA)</t>
  </si>
  <si>
    <t>$524.0
(NA)</t>
  </si>
  <si>
    <t>$51.1
(NA)</t>
  </si>
  <si>
    <t>$32.5
(NA)</t>
  </si>
  <si>
    <t>$23.0
(NA)</t>
  </si>
  <si>
    <t>Neglected Tropical Diseases (NTDs)</t>
  </si>
  <si>
    <t>$72.6
(NA)</t>
  </si>
  <si>
    <r>
      <t>Emergency Reserve Fund</t>
    </r>
    <r>
      <rPr>
        <b/>
        <vertAlign val="superscript"/>
        <sz val="11"/>
        <color theme="1"/>
        <rFont val="Calibri"/>
        <family val="2"/>
        <scheme val="minor"/>
      </rPr>
      <t>vii</t>
    </r>
  </si>
  <si>
    <t>$-35
 (-50%)</t>
  </si>
  <si>
    <t>$35.0
(NA)</t>
  </si>
  <si>
    <t>$-70
 (-100%)</t>
  </si>
  <si>
    <t>Total (GHP account only)</t>
  </si>
  <si>
    <r>
      <t>Global Public Health Protection</t>
    </r>
    <r>
      <rPr>
        <vertAlign val="superscript"/>
        <sz val="11"/>
        <color theme="1"/>
        <rFont val="Calibri"/>
        <family val="2"/>
        <scheme val="minor"/>
      </rPr>
      <t>viii</t>
    </r>
  </si>
  <si>
    <r>
      <t>108.2</t>
    </r>
    <r>
      <rPr>
        <vertAlign val="superscript"/>
        <sz val="11"/>
        <color theme="1"/>
        <rFont val="Calibri"/>
        <family val="2"/>
        <scheme val="minor"/>
      </rPr>
      <t>ix</t>
    </r>
  </si>
  <si>
    <t>$50
 (85.9%)</t>
  </si>
  <si>
    <t>$58.2
 (116.4%)</t>
  </si>
  <si>
    <t>$75.7
(NA)</t>
  </si>
  <si>
    <t>i - Unless otherwise specified, totals do not include amounts from the Economic Support Fund (ESF) account. Global health funding through the ESF account is determined at the agency level, and is not earmarked by Congress in the annual appropriations bills. In the FY18 request, the administration proposed to consolidate the Development Assistance (DA), Economic Support Fund (ESF), the Assistance for Europe, Eurasia, and Central Asia (AEECA), and the Democracy Fund (DF) accounts in to one new account – the Economic Support and Development Fund (ESDF). ESF funding for the FY18 request reflects the amounts requested by the administration for ESDF.</t>
  </si>
  <si>
    <t xml:space="preserve">ii - Some tuberculosis funding is provided under the ESF account, which is not earmarked by Congress in the annual appropriations bills and determined at the agency level (e.g. in FY16, TB funding under the ESF account totaled $4.0 million). </t>
  </si>
  <si>
    <t>iv - It is not possible to calculate total MCH funding in the FY18 request because UNICEF, which has historically received specified funding through the International Organizations and Programs (IO&amp;P) account, was not specified in the FY 2018 request. The administration indicates it could provide funding to UNICEF, however, such funding would have to be taken from either bilateral programs or other accounts. MCH funding includes funding for polio, which totaled $42.3 million under the GHP account.</t>
  </si>
  <si>
    <t>v - UNICEF funding in both the FY17 Omnibus and FY18 Omnibus bills totaled $137.5 million, of which $5 million is earmarked for programs addressing female genital mutilation.</t>
  </si>
  <si>
    <t xml:space="preserve">vi - Some nutrition funding is provided under the ESF account, which is not earmarked by Congress in the annual appropriations bills and determined at the agency level. (e.g. in FY16, nutrition funding under the ESF account totaled $28.0 million). </t>
  </si>
  <si>
    <t>vii - The FY17 Omnibus bill included $70 million for an “Emergency Reserve Fund” to address emerging health threats. According to the Joint Explanatory Statement, this funding is “available until expended, but may only be made available if, prior to obligation, the Secretary of State determines and reports to the Committee on Appropriations that it is in the national interest to respond to an emerging health threat that poses severe threats to human life.”</t>
  </si>
  <si>
    <t>viii - Includes "Global Disease Detection and Emergency Response" as well as "Global Public Health Capacity."</t>
  </si>
  <si>
    <t>ix - According to the explanatory statement accompanying the FY 2018 Omnibus bill, funding for "Global Public Health Protection" includes "an additional $50,000,000 with three-year availability which will help CDC sustain its GHS work in other countries."</t>
  </si>
  <si>
    <t>Posted: DATE</t>
  </si>
  <si>
    <t xml:space="preserve">Table: KFF Analysis of FY19 Budget Request for Global Health and Other International Development Programs </t>
  </si>
  <si>
    <r>
      <t>FY19 
Request</t>
    </r>
    <r>
      <rPr>
        <b/>
        <vertAlign val="superscript"/>
        <sz val="11"/>
        <color theme="1"/>
        <rFont val="Calibri"/>
        <family val="2"/>
        <scheme val="minor"/>
      </rPr>
      <t>i</t>
    </r>
    <r>
      <rPr>
        <b/>
        <sz val="11"/>
        <color theme="1"/>
        <rFont val="Calibri"/>
        <family val="2"/>
        <scheme val="minor"/>
      </rPr>
      <t xml:space="preserve">
</t>
    </r>
    <r>
      <rPr>
        <sz val="10"/>
        <color theme="1"/>
        <rFont val="Calibri"/>
        <family val="2"/>
        <scheme val="minor"/>
      </rPr>
      <t>(millions)</t>
    </r>
  </si>
  <si>
    <t>FY19 Request -FY17 Omnibus</t>
  </si>
  <si>
    <t>FY19 Request - FY18 Request</t>
  </si>
  <si>
    <r>
      <t>State Department</t>
    </r>
    <r>
      <rPr>
        <i/>
        <vertAlign val="superscript"/>
        <sz val="11"/>
        <color theme="1"/>
        <rFont val="Calibri"/>
        <family val="2"/>
        <scheme val="minor"/>
      </rPr>
      <t>ii</t>
    </r>
  </si>
  <si>
    <t>$0
 (0%)</t>
  </si>
  <si>
    <r>
      <t>Tuberculosis</t>
    </r>
    <r>
      <rPr>
        <b/>
        <vertAlign val="superscript"/>
        <sz val="11"/>
        <color theme="1"/>
        <rFont val="Calibri"/>
        <family val="2"/>
        <scheme val="minor"/>
      </rPr>
      <t>iii</t>
    </r>
  </si>
  <si>
    <t>of which Ebola transfer</t>
  </si>
  <si>
    <t xml:space="preserve"> -  </t>
  </si>
  <si>
    <t xml:space="preserve"> -</t>
  </si>
  <si>
    <r>
      <t>Maternal &amp; Child Health (MCH)</t>
    </r>
    <r>
      <rPr>
        <b/>
        <vertAlign val="superscript"/>
        <sz val="11"/>
        <color theme="1"/>
        <rFont val="Calibri"/>
        <family val="2"/>
        <scheme val="minor"/>
      </rPr>
      <t>iv</t>
    </r>
  </si>
  <si>
    <t xml:space="preserve"> vi</t>
  </si>
  <si>
    <r>
      <t>$137.5</t>
    </r>
    <r>
      <rPr>
        <i/>
        <vertAlign val="superscript"/>
        <sz val="11"/>
        <color theme="1"/>
        <rFont val="Calibri"/>
        <family val="2"/>
        <scheme val="minor"/>
      </rPr>
      <t>vii</t>
    </r>
  </si>
  <si>
    <r>
      <t>Nutrition</t>
    </r>
    <r>
      <rPr>
        <b/>
        <vertAlign val="superscript"/>
        <sz val="11"/>
        <color theme="1"/>
        <rFont val="Calibri"/>
        <family val="2"/>
        <scheme val="minor"/>
      </rPr>
      <t>viii</t>
    </r>
  </si>
  <si>
    <t>$302
(NA)</t>
  </si>
  <si>
    <r>
      <t>Emergency Reserve Fund</t>
    </r>
    <r>
      <rPr>
        <b/>
        <vertAlign val="superscript"/>
        <sz val="11"/>
        <color theme="1"/>
        <rFont val="Calibri"/>
        <family val="2"/>
        <scheme val="minor"/>
      </rPr>
      <t>ix</t>
    </r>
    <r>
      <rPr>
        <b/>
        <sz val="11"/>
        <color theme="1"/>
        <rFont val="Calibri"/>
        <family val="2"/>
        <scheme val="minor"/>
      </rPr>
      <t xml:space="preserve"> </t>
    </r>
  </si>
  <si>
    <t>$-2022.4
 (-23.2%)</t>
  </si>
  <si>
    <t>$222.1
 (3.4%)</t>
  </si>
  <si>
    <r>
      <t>Global Disease Detection and Other Programs</t>
    </r>
    <r>
      <rPr>
        <vertAlign val="superscript"/>
        <sz val="11"/>
        <color theme="1"/>
        <rFont val="Calibri"/>
        <family val="2"/>
        <scheme val="minor"/>
      </rPr>
      <t>x</t>
    </r>
  </si>
  <si>
    <t>$70
(NA)</t>
  </si>
  <si>
    <t>ii - The FY19 Request includes $400 million in the "Addendum to the President's FY19 Budget to Account for the Bipartisan Budget Act of 2018."</t>
  </si>
  <si>
    <t>iii - Some tuberculosis funding is provided under the ESF account, which is not earmarked by Congress in the annual appropriations bills and determined at the agency level (e.g. in FY16, TB funding under the ESF account totaled $4.0 million).</t>
  </si>
  <si>
    <t>iv - Some MCH funding is provided under the ESF account, which is not earmarked by Congress in the annual appropriations bills and determined at the agency level (e.g. in FY16, MCH funding under the ESF account totaled $79.8 million).</t>
  </si>
  <si>
    <t>v - It is not possible to calculate total MCH funding in the FY18 request because UNICEF, which has historically received specified funding through the International Organizations and Programs (IO&amp;P) account, was not specified in the FY 2018 request. The administration indicates it could provide funding to UNICEF, however, such funding would have to be taken from either bilateral programs or other accounts.  MCH funding includes funding for polio, which totaled $42.3 million under the GHP account.</t>
  </si>
  <si>
    <t>vi - It is not possible to calculate total MCH funding in the FY19 request because UNICEF, which has historically received funding through the International Organizations and Programs (IO&amp;P) account, was not specified in the FY19 request.</t>
  </si>
  <si>
    <t>vii - UNICEF funding in the FY17 Omnibus bill totaled $137.5 million, of which $5 million is earmarked for programs addressing female genital mutilation.</t>
  </si>
  <si>
    <t>viii - Some nutrition funding is provided under the ESF account, which is not earmarked by Congress in the annual appropriations bills and determined at the agency level. (e.g. in FY16, nutrition funding under the ESF account totaled $28.0 million).</t>
  </si>
  <si>
    <t>ix - The FY17 Omnibus bill included $70m for an “Emergency Reserve Fund” to address emerging health threats. According to the Joint Explanatory Statement, this funding is “available until expended, but may only be made available if, prior to obligation, the Secretary of State determines and reports to the Committee on Appropriations that it is in the national interest to respond to an emerging health threat that poses severe threats to human life.”</t>
  </si>
  <si>
    <t>x - Referred to as "Global Public Health Protection" in the FY17 Omnibus and FY18 request.</t>
  </si>
  <si>
    <t>Posted: 2/13/18</t>
  </si>
  <si>
    <r>
      <t>FY18
Omnibus</t>
    </r>
    <r>
      <rPr>
        <b/>
        <vertAlign val="superscript"/>
        <sz val="11"/>
        <color theme="1"/>
        <rFont val="Arial"/>
        <family val="2"/>
      </rPr>
      <t>i</t>
    </r>
    <r>
      <rPr>
        <b/>
        <sz val="11"/>
        <color theme="1"/>
        <rFont val="Arial"/>
        <family val="2"/>
      </rPr>
      <t xml:space="preserve">
</t>
    </r>
    <r>
      <rPr>
        <sz val="10"/>
        <color theme="1"/>
        <rFont val="Arial"/>
        <family val="2"/>
      </rPr>
      <t>(millions)</t>
    </r>
  </si>
  <si>
    <r>
      <rPr>
        <b/>
        <sz val="11"/>
        <color theme="1"/>
        <rFont val="Arial"/>
        <family val="2"/>
      </rPr>
      <t>Difference</t>
    </r>
    <r>
      <rPr>
        <sz val="11"/>
        <color theme="1"/>
        <rFont val="Arial"/>
        <family val="2"/>
      </rPr>
      <t xml:space="preserve">
</t>
    </r>
    <r>
      <rPr>
        <sz val="10"/>
        <color theme="1"/>
        <rFont val="Arial"/>
        <family val="2"/>
      </rPr>
      <t>(millions)</t>
    </r>
  </si>
  <si>
    <t>Notes:</t>
  </si>
  <si>
    <r>
      <t>FY19 
Request</t>
    </r>
    <r>
      <rPr>
        <b/>
        <vertAlign val="superscript"/>
        <sz val="11"/>
        <color theme="1"/>
        <rFont val="Arial"/>
        <family val="2"/>
      </rPr>
      <t>ii</t>
    </r>
    <r>
      <rPr>
        <b/>
        <sz val="11"/>
        <color theme="1"/>
        <rFont val="Arial"/>
        <family val="2"/>
      </rPr>
      <t xml:space="preserve">
</t>
    </r>
    <r>
      <rPr>
        <sz val="10"/>
        <color theme="1"/>
        <rFont val="Arial"/>
        <family val="2"/>
      </rPr>
      <t>(millions)</t>
    </r>
  </si>
  <si>
    <t>ii - In the FY19 Request, the administration proposed to consolidate the Development Assistance (DA), Economic Support Fund (ESF), the Assistance for Europe, Eurasia, and Central Asia (AEECA), and the Democracy Fund (DF) accounts in to one new account -- the Economic Support and Development Fund (ESDF). ESF funding for the FY19 Request reflects the amounts requested by the administration for ESDF.</t>
  </si>
  <si>
    <t xml:space="preserve">i - The FY18 Omnibus bill includes the transfer of $145 million in unspent Emergency Ebola funding including: $35 million for the Emergency Reserve Fund, $100 million for “programs to accelerate the capabilities of targeted countries to prevent, detect, and respond to infectious disease outbreaks,” and $10 million for “a multi-partner trust fund or other multilateral efforts to assist communities in Haiti affected by cholera resulting from the United Nations Stabilization Mission in Haiti.” </t>
  </si>
  <si>
    <r>
      <t>FY19 
House</t>
    </r>
    <r>
      <rPr>
        <b/>
        <vertAlign val="superscript"/>
        <sz val="11"/>
        <color theme="1"/>
        <rFont val="Arial"/>
        <family val="2"/>
      </rPr>
      <t>iii</t>
    </r>
    <r>
      <rPr>
        <b/>
        <sz val="11"/>
        <color theme="1"/>
        <rFont val="Arial"/>
        <family val="2"/>
      </rPr>
      <t xml:space="preserve">
</t>
    </r>
    <r>
      <rPr>
        <sz val="10"/>
        <color theme="1"/>
        <rFont val="Arial"/>
        <family val="2"/>
      </rPr>
      <t>(millions)</t>
    </r>
  </si>
  <si>
    <t>Emergency Reserve Fund</t>
  </si>
  <si>
    <t>iii - The House FY19 SFOPs bill includes the transfer of $72.6 million in unspent Emergency Ebola funding including: $25 million for the Emergency Reserve Fund and $47.6 million for “programs to accelerate the capabilities of targeted countries to prevent, detect, and respond to infectious disease outbreaks.”</t>
  </si>
  <si>
    <t>$25.0
(NA)</t>
  </si>
  <si>
    <t>FY19 Senate- FY18 Omnibus</t>
  </si>
  <si>
    <t>FY19 Senate- FY19 Request</t>
  </si>
  <si>
    <t>FY19 Senate- FY19 House</t>
  </si>
  <si>
    <t>$50
 (1.1%)</t>
  </si>
  <si>
    <t>$37.5
(NA)</t>
  </si>
  <si>
    <t>iv - The Senate FY19 SFOPs bill includes the transfer of unspent Emergency Ebola funding including: $27.5 million “for programs to accelerate the capabilities of targeted countries to prevent, detect, and respond to infectious disease outbreaks,” and “any remaining balances for the Emergency Reserve Fund.”</t>
  </si>
  <si>
    <t>v - The FY19 Request includes $400 million in the "Addendum to the President's FY19 Budget to Account for the Bipartisan Budget Act of 2018."</t>
  </si>
  <si>
    <t>vi - Some tuberculosis funding is provided under the ESF account, which is not earmarked by Congress in the annual appropriations bills and determined at the agency level (e.g. in FY16, TB funding under the ESF account totaled $4.0 million).</t>
  </si>
  <si>
    <t>vii - Some MCH funding is provided under the ESF account, which is not earmarked by Congress in the annual appropriations bills and determined at the agency level (e.g. in FY16, MCH funding under the ESF account totaled $79.8 million).</t>
  </si>
  <si>
    <t>viii - It is not possible to calculate total MCH funding in the FY19 request because UNICEF, which has historically received funding through the International Organizations and Programs (IO&amp;P) account, was not specified in the FY19 request.</t>
  </si>
  <si>
    <t>x - Some nutrition funding is provided under the ESF account, which is not earmarked by Congress in the annual appropriations bills and determined at the agency level. (e.g. in FY16, nutrition funding under the ESF account totaled $28.0 million).</t>
  </si>
  <si>
    <t>Posted: June 22, 2018</t>
  </si>
  <si>
    <r>
      <t>FY19 
Senate</t>
    </r>
    <r>
      <rPr>
        <b/>
        <vertAlign val="superscript"/>
        <sz val="11"/>
        <color theme="1"/>
        <rFont val="Arial"/>
        <family val="2"/>
      </rPr>
      <t>iv</t>
    </r>
    <r>
      <rPr>
        <b/>
        <sz val="11"/>
        <color theme="1"/>
        <rFont val="Arial"/>
        <family val="2"/>
      </rPr>
      <t xml:space="preserve">
</t>
    </r>
    <r>
      <rPr>
        <sz val="10"/>
        <color theme="1"/>
        <rFont val="Arial"/>
        <family val="2"/>
      </rPr>
      <t>(millions)</t>
    </r>
  </si>
  <si>
    <r>
      <t>State Department</t>
    </r>
    <r>
      <rPr>
        <i/>
        <vertAlign val="superscript"/>
        <sz val="11"/>
        <color theme="1"/>
        <rFont val="Arial"/>
        <family val="2"/>
      </rPr>
      <t>v</t>
    </r>
  </si>
  <si>
    <r>
      <t>Tuberculosis</t>
    </r>
    <r>
      <rPr>
        <b/>
        <vertAlign val="superscript"/>
        <sz val="11"/>
        <color theme="1"/>
        <rFont val="Arial"/>
        <family val="2"/>
      </rPr>
      <t>vi</t>
    </r>
  </si>
  <si>
    <r>
      <t>Maternal &amp; Child Health (MCH)</t>
    </r>
    <r>
      <rPr>
        <b/>
        <vertAlign val="superscript"/>
        <sz val="11"/>
        <color theme="1"/>
        <rFont val="Arial"/>
        <family val="2"/>
      </rPr>
      <t>vii</t>
    </r>
  </si>
  <si>
    <t xml:space="preserve"> viii</t>
  </si>
  <si>
    <t>ix - UNICEF funding in both the FY18 Omnibus and Senate FY19 SFOPs bills totaled $137.5 million, of which $5 million is earmarked for programs addressing female genital mutilation.</t>
  </si>
  <si>
    <r>
      <t>$137.5</t>
    </r>
    <r>
      <rPr>
        <i/>
        <vertAlign val="superscript"/>
        <sz val="11"/>
        <color theme="1"/>
        <rFont val="Arial"/>
        <family val="2"/>
      </rPr>
      <t>ix</t>
    </r>
  </si>
  <si>
    <t>$5
 (3.8%)</t>
  </si>
  <si>
    <r>
      <t>137.5</t>
    </r>
    <r>
      <rPr>
        <i/>
        <vertAlign val="superscript"/>
        <sz val="11"/>
        <color theme="1"/>
        <rFont val="Arial"/>
        <family val="2"/>
      </rPr>
      <t>ix</t>
    </r>
  </si>
  <si>
    <r>
      <t>Nutrition</t>
    </r>
    <r>
      <rPr>
        <b/>
        <vertAlign val="superscript"/>
        <sz val="11"/>
        <color theme="1"/>
        <rFont val="Arial"/>
        <family val="2"/>
      </rPr>
      <t>x</t>
    </r>
  </si>
  <si>
    <t>$850
 (22.1%)</t>
  </si>
  <si>
    <t>$50
 (1.2%)</t>
  </si>
  <si>
    <t>$520
 (13.5%)</t>
  </si>
  <si>
    <t>$424.9
 (45.9%)</t>
  </si>
  <si>
    <t>$14
 (5.4%)</t>
  </si>
  <si>
    <t>$96.6
 (54.1%)</t>
  </si>
  <si>
    <t>$-27
 (-8.9%)</t>
  </si>
  <si>
    <t>$81
 (12%)</t>
  </si>
  <si>
    <t>$209.9
 (33.9%)</t>
  </si>
  <si>
    <t>$-15.5
 (-1.8%)</t>
  </si>
  <si>
    <t>$40
 (16%)</t>
  </si>
  <si>
    <t>$30.2
 (141.8%)</t>
  </si>
  <si>
    <t>$4
 (114.3%)</t>
  </si>
  <si>
    <t>$10
 (8%)</t>
  </si>
  <si>
    <t>$56.5
 (72%)</t>
  </si>
  <si>
    <t>$-10
 (-6.9%)</t>
  </si>
  <si>
    <t>$25.1
 (4.1%)</t>
  </si>
  <si>
    <t>$302.1
 (91.4%)</t>
  </si>
  <si>
    <t>$171.6
 (37.2%)</t>
  </si>
  <si>
    <t>$20.1
 (3.8%)</t>
  </si>
  <si>
    <t>$242
 (80.1%)</t>
  </si>
  <si>
    <t>$22.6
 (79.1%)</t>
  </si>
  <si>
    <t>$5
 (15.4%)</t>
  </si>
  <si>
    <t>$2
 (8.7%)</t>
  </si>
  <si>
    <t>$6
 (6%)</t>
  </si>
  <si>
    <t>$31
 (41.3%)</t>
  </si>
  <si>
    <t>$-72.6
 (-42%)</t>
  </si>
  <si>
    <t>$27.5
 (37.9%)</t>
  </si>
  <si>
    <t>$-52.5
 (-42%)</t>
  </si>
  <si>
    <t>$-72.6
 (-72.6%)</t>
  </si>
  <si>
    <t>$-45.1
 (-62.1%)</t>
  </si>
  <si>
    <t>$-20.1
 (-42.3%)</t>
  </si>
  <si>
    <t>$-35
 (-100%)</t>
  </si>
  <si>
    <t>$-25
 (-100%)</t>
  </si>
  <si>
    <t>$102
 (1.2%)</t>
  </si>
  <si>
    <t>$2089.4
 (31.2%)</t>
  </si>
  <si>
    <t>Table: KFF Analysis of Senate FY19 State and Foreign Operations (SFOPs) Appropriations Bill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</si>
</sst>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
    <numFmt numFmtId="165" formatCode="&quot;$&quot;#,##0"/>
    <numFmt numFmtId="166" formatCode="&quot;$&quot;#,##0.00"/>
    <numFmt numFmtId="167" formatCode="0.0%"/>
  </numFmts>
  <fonts count="34"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11"/>
      <name val="Calibri"/>
      <family val="2"/>
      <scheme val="minor"/>
    </font>
    <font>
      <i/>
      <sz val="11"/>
      <color theme="1"/>
      <name val="Calibri"/>
      <family val="2"/>
      <scheme val="minor"/>
    </font>
    <font>
      <b/>
      <sz val="14"/>
      <color theme="1"/>
      <name val="Calibri"/>
      <family val="2"/>
      <scheme val="minor"/>
    </font>
    <font>
      <i/>
      <sz val="9"/>
      <color theme="1"/>
      <name val="Calibri"/>
      <family val="2"/>
      <scheme val="minor"/>
    </font>
    <font>
      <b/>
      <i/>
      <sz val="9"/>
      <color theme="1"/>
      <name val="Calibri"/>
      <family val="2"/>
      <scheme val="minor"/>
    </font>
    <font>
      <b/>
      <vertAlign val="superscript"/>
      <sz val="11"/>
      <color theme="1"/>
      <name val="Calibri"/>
      <family val="2"/>
      <scheme val="minor"/>
    </font>
    <font>
      <i/>
      <vertAlign val="superscript"/>
      <sz val="11"/>
      <color theme="1"/>
      <name val="Calibri"/>
      <family val="2"/>
      <scheme val="minor"/>
    </font>
    <font>
      <b/>
      <i/>
      <sz val="11"/>
      <color theme="1"/>
      <name val="Calibri"/>
      <family val="2"/>
      <scheme val="minor"/>
    </font>
    <font>
      <b/>
      <sz val="11"/>
      <name val="Calibri"/>
      <family val="2"/>
      <scheme val="minor"/>
    </font>
    <font>
      <b/>
      <i/>
      <sz val="11"/>
      <name val="Calibri"/>
      <family val="2"/>
      <scheme val="minor"/>
    </font>
    <font>
      <i/>
      <sz val="11"/>
      <name val="Calibri"/>
      <family val="2"/>
      <scheme val="minor"/>
    </font>
    <font>
      <sz val="11"/>
      <color theme="1"/>
      <name val="Calibri"/>
      <family val="2"/>
      <scheme val="minor"/>
    </font>
    <font>
      <b/>
      <vertAlign val="superscript"/>
      <sz val="9"/>
      <color theme="1"/>
      <name val="Calibri"/>
      <family val="2"/>
      <scheme val="minor"/>
    </font>
    <font>
      <vertAlign val="superscript"/>
      <sz val="11"/>
      <color theme="1"/>
      <name val="Calibri"/>
      <family val="2"/>
      <scheme val="minor"/>
    </font>
    <font>
      <b/>
      <sz val="9"/>
      <color theme="1"/>
      <name val="Calibri"/>
      <family val="2"/>
      <scheme val="minor"/>
    </font>
    <font>
      <sz val="11"/>
      <color theme="1"/>
      <name val="Arial"/>
      <family val="2"/>
    </font>
    <font>
      <b/>
      <sz val="14"/>
      <color theme="1"/>
      <name val="Arial"/>
      <family val="2"/>
    </font>
    <font>
      <b/>
      <sz val="11"/>
      <color theme="1"/>
      <name val="Arial"/>
      <family val="2"/>
    </font>
    <font>
      <b/>
      <vertAlign val="superscript"/>
      <sz val="11"/>
      <color theme="1"/>
      <name val="Arial"/>
      <family val="2"/>
    </font>
    <font>
      <sz val="10"/>
      <color theme="1"/>
      <name val="Arial"/>
      <family val="2"/>
    </font>
    <font>
      <i/>
      <sz val="11"/>
      <color theme="1"/>
      <name val="Arial"/>
      <family val="2"/>
    </font>
    <font>
      <i/>
      <sz val="9"/>
      <color theme="1"/>
      <name val="Arial"/>
      <family val="2"/>
    </font>
    <font>
      <i/>
      <vertAlign val="superscript"/>
      <sz val="11"/>
      <color theme="1"/>
      <name val="Arial"/>
      <family val="2"/>
    </font>
    <font>
      <b/>
      <i/>
      <sz val="11"/>
      <color theme="1"/>
      <name val="Arial"/>
      <family val="2"/>
    </font>
    <font>
      <sz val="9"/>
      <color theme="1"/>
      <name val="Arial"/>
      <family val="2"/>
    </font>
    <font>
      <b/>
      <i/>
      <vertAlign val="superscript"/>
      <sz val="11"/>
      <color theme="1"/>
      <name val="Arial"/>
      <family val="2"/>
    </font>
    <font>
      <sz val="9"/>
      <color rgb="FF000000"/>
      <name val="Arial"/>
      <family val="2"/>
    </font>
    <font>
      <b/>
      <sz val="9"/>
      <color theme="1"/>
      <name val="Arial"/>
      <family val="2"/>
    </font>
    <font>
      <b/>
      <sz val="11"/>
      <name val="Arial"/>
      <family val="2"/>
    </font>
    <font>
      <i/>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9" fontId="15" fillId="0" borderId="0" applyFont="0" applyFill="0" applyBorder="0" applyAlignment="0" applyProtection="0"/>
  </cellStyleXfs>
  <cellXfs count="170">
    <xf numFmtId="0" fontId="0" fillId="0" borderId="0" xfId="0"/>
    <xf numFmtId="164" fontId="0" fillId="0" borderId="1" xfId="0" applyNumberFormat="1" applyFont="1" applyBorder="1" applyAlignment="1">
      <alignment horizontal="center" vertical="center"/>
    </xf>
    <xf numFmtId="164" fontId="0" fillId="0" borderId="5"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7" xfId="0" applyNumberFormat="1" applyFont="1" applyBorder="1" applyAlignment="1">
      <alignment horizontal="center" vertical="center" wrapText="1"/>
    </xf>
    <xf numFmtId="164" fontId="0" fillId="0" borderId="8" xfId="0" applyNumberFormat="1" applyFont="1" applyBorder="1" applyAlignment="1">
      <alignment horizontal="center" vertical="center"/>
    </xf>
    <xf numFmtId="0" fontId="5" fillId="0" borderId="3" xfId="0" applyFont="1" applyBorder="1" applyAlignment="1">
      <alignment horizontal="left" vertical="center" indent="3"/>
    </xf>
    <xf numFmtId="164" fontId="0" fillId="0" borderId="7" xfId="0" applyNumberFormat="1" applyFont="1" applyBorder="1" applyAlignment="1">
      <alignment horizontal="center" vertical="center" wrapText="1"/>
    </xf>
    <xf numFmtId="164" fontId="0" fillId="0" borderId="7" xfId="0" applyNumberFormat="1" applyFont="1" applyBorder="1" applyAlignment="1">
      <alignment horizontal="center" vertical="center"/>
    </xf>
    <xf numFmtId="164" fontId="5" fillId="0" borderId="7" xfId="0" applyNumberFormat="1" applyFont="1" applyBorder="1" applyAlignment="1">
      <alignment horizontal="center" vertical="center"/>
    </xf>
    <xf numFmtId="0" fontId="5" fillId="0" borderId="3" xfId="0" applyFont="1" applyBorder="1" applyAlignment="1">
      <alignment horizontal="left" vertical="center" wrapText="1" indent="3"/>
    </xf>
    <xf numFmtId="164" fontId="0"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164" fontId="0" fillId="0" borderId="19" xfId="0" applyNumberFormat="1" applyFont="1" applyBorder="1" applyAlignment="1">
      <alignment horizontal="center" vertical="center"/>
    </xf>
    <xf numFmtId="164" fontId="0" fillId="0" borderId="20" xfId="0" applyNumberFormat="1" applyFont="1" applyBorder="1" applyAlignment="1">
      <alignment horizontal="center" vertical="center"/>
    </xf>
    <xf numFmtId="164" fontId="7" fillId="0" borderId="7" xfId="0" applyNumberFormat="1" applyFont="1" applyBorder="1" applyAlignment="1">
      <alignment horizontal="center" vertical="center"/>
    </xf>
    <xf numFmtId="0" fontId="0" fillId="0" borderId="3" xfId="0" applyFont="1" applyBorder="1" applyAlignment="1">
      <alignment horizontal="left" vertical="center" wrapText="1" indent="3"/>
    </xf>
    <xf numFmtId="0" fontId="5" fillId="0" borderId="3" xfId="0" applyFont="1" applyBorder="1" applyAlignment="1">
      <alignment horizontal="left" vertical="center" wrapText="1" indent="6"/>
    </xf>
    <xf numFmtId="0" fontId="0" fillId="0" borderId="18" xfId="0" applyFont="1" applyBorder="1" applyAlignment="1">
      <alignment horizontal="left" vertical="center" wrapText="1" indent="3"/>
    </xf>
    <xf numFmtId="0" fontId="0" fillId="0" borderId="18" xfId="0" applyFont="1" applyBorder="1" applyAlignment="1">
      <alignment horizontal="left" vertical="center" indent="3"/>
    </xf>
    <xf numFmtId="0" fontId="0" fillId="0" borderId="4" xfId="0" applyFont="1" applyBorder="1" applyAlignment="1">
      <alignment horizontal="left" vertical="center" wrapText="1" indent="3"/>
    </xf>
    <xf numFmtId="0" fontId="0" fillId="0" borderId="0" xfId="0" applyFont="1"/>
    <xf numFmtId="0" fontId="5" fillId="0" borderId="3" xfId="0" applyFont="1" applyBorder="1" applyAlignment="1">
      <alignment horizontal="left" vertical="center" indent="6"/>
    </xf>
    <xf numFmtId="0" fontId="5" fillId="0" borderId="0" xfId="0" applyFont="1"/>
    <xf numFmtId="164" fontId="5" fillId="0" borderId="0" xfId="0" applyNumberFormat="1" applyFont="1"/>
    <xf numFmtId="0" fontId="1" fillId="0" borderId="22" xfId="0" applyFont="1" applyBorder="1" applyAlignment="1">
      <alignment vertical="center"/>
    </xf>
    <xf numFmtId="165" fontId="1" fillId="0" borderId="22" xfId="0" applyNumberFormat="1" applyFont="1" applyBorder="1" applyAlignment="1">
      <alignment horizontal="center" vertical="center" wrapText="1"/>
    </xf>
    <xf numFmtId="0" fontId="1" fillId="0" borderId="3" xfId="0" applyFont="1" applyBorder="1" applyAlignment="1">
      <alignment vertical="center"/>
    </xf>
    <xf numFmtId="164" fontId="1" fillId="0" borderId="7" xfId="0" applyNumberFormat="1" applyFont="1" applyBorder="1" applyAlignment="1">
      <alignment horizontal="center" vertical="center"/>
    </xf>
    <xf numFmtId="0" fontId="1" fillId="0" borderId="3" xfId="0" applyFont="1" applyBorder="1" applyAlignment="1">
      <alignment vertical="center" wrapText="1"/>
    </xf>
    <xf numFmtId="164" fontId="0" fillId="0" borderId="14" xfId="0" applyNumberFormat="1" applyFont="1" applyBorder="1" applyAlignment="1">
      <alignment horizontal="center" vertical="center"/>
    </xf>
    <xf numFmtId="164" fontId="0" fillId="0" borderId="24" xfId="0" applyNumberFormat="1" applyFont="1" applyBorder="1" applyAlignment="1">
      <alignment horizontal="center" vertical="center"/>
    </xf>
    <xf numFmtId="164" fontId="0" fillId="0" borderId="23" xfId="0" applyNumberFormat="1" applyFont="1" applyBorder="1" applyAlignment="1">
      <alignment horizontal="center" vertical="center"/>
    </xf>
    <xf numFmtId="0" fontId="1" fillId="0" borderId="0" xfId="0" applyFont="1"/>
    <xf numFmtId="164" fontId="12" fillId="0" borderId="12" xfId="0" applyNumberFormat="1" applyFont="1" applyBorder="1" applyAlignment="1">
      <alignment horizontal="center" vertical="center" wrapText="1"/>
    </xf>
    <xf numFmtId="164" fontId="1" fillId="0" borderId="0" xfId="0" applyNumberFormat="1" applyFont="1"/>
    <xf numFmtId="164" fontId="12" fillId="3" borderId="13" xfId="0" applyNumberFormat="1" applyFont="1" applyFill="1" applyBorder="1" applyAlignment="1">
      <alignment horizontal="center" vertical="center" wrapText="1"/>
    </xf>
    <xf numFmtId="0" fontId="11" fillId="0" borderId="0" xfId="0" applyFont="1"/>
    <xf numFmtId="0" fontId="11" fillId="3" borderId="4" xfId="0" applyFont="1" applyFill="1" applyBorder="1" applyAlignment="1">
      <alignment horizontal="left" vertical="center" indent="3"/>
    </xf>
    <xf numFmtId="164" fontId="11" fillId="3" borderId="8" xfId="0" applyNumberFormat="1" applyFont="1" applyFill="1" applyBorder="1" applyAlignment="1">
      <alignment horizontal="center" vertical="center"/>
    </xf>
    <xf numFmtId="164" fontId="1" fillId="0" borderId="27"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164" fontId="5" fillId="0" borderId="27" xfId="0" applyNumberFormat="1" applyFont="1" applyBorder="1" applyAlignment="1">
      <alignment horizontal="center" vertical="center" wrapText="1"/>
    </xf>
    <xf numFmtId="164" fontId="14" fillId="0" borderId="12"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64" fontId="14" fillId="0" borderId="6"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0" fontId="5" fillId="0" borderId="18" xfId="0" applyFont="1" applyBorder="1" applyAlignment="1">
      <alignment horizontal="left" vertical="center" indent="3"/>
    </xf>
    <xf numFmtId="164" fontId="5" fillId="0" borderId="19" xfId="0" applyNumberFormat="1" applyFont="1" applyBorder="1" applyAlignment="1">
      <alignment horizontal="center" vertical="center"/>
    </xf>
    <xf numFmtId="0" fontId="1" fillId="3" borderId="9" xfId="0" applyFont="1" applyFill="1" applyBorder="1" applyAlignment="1">
      <alignment vertical="center"/>
    </xf>
    <xf numFmtId="164" fontId="8" fillId="3" borderId="11" xfId="0" applyNumberFormat="1" applyFont="1" applyFill="1" applyBorder="1" applyAlignment="1">
      <alignment horizontal="center" vertical="center"/>
    </xf>
    <xf numFmtId="164" fontId="12" fillId="3" borderId="28" xfId="0" applyNumberFormat="1"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1" fillId="0" borderId="14" xfId="0" applyNumberFormat="1" applyFont="1" applyBorder="1" applyAlignment="1">
      <alignment horizontal="center" vertical="center"/>
    </xf>
    <xf numFmtId="164" fontId="1" fillId="0" borderId="19" xfId="0" applyNumberFormat="1" applyFont="1" applyBorder="1" applyAlignment="1">
      <alignment horizontal="center" vertical="center"/>
    </xf>
    <xf numFmtId="164" fontId="11" fillId="0" borderId="0" xfId="0" applyNumberFormat="1" applyFont="1"/>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164" fontId="16" fillId="0" borderId="7" xfId="0" applyNumberFormat="1" applyFont="1" applyBorder="1" applyAlignment="1">
      <alignment horizontal="center" vertical="center"/>
    </xf>
    <xf numFmtId="164" fontId="8" fillId="0" borderId="7" xfId="0" applyNumberFormat="1" applyFont="1" applyBorder="1" applyAlignment="1">
      <alignment horizontal="center" vertical="center"/>
    </xf>
    <xf numFmtId="166" fontId="5" fillId="0" borderId="0" xfId="0" applyNumberFormat="1" applyFont="1"/>
    <xf numFmtId="167" fontId="5" fillId="0" borderId="0" xfId="1" applyNumberFormat="1" applyFont="1"/>
    <xf numFmtId="0" fontId="1" fillId="0" borderId="3" xfId="0" applyFont="1" applyBorder="1" applyAlignment="1">
      <alignment horizontal="left" vertical="center"/>
    </xf>
    <xf numFmtId="0" fontId="1" fillId="3" borderId="4" xfId="0" applyFont="1" applyFill="1" applyBorder="1" applyAlignment="1">
      <alignment horizontal="left" vertical="center"/>
    </xf>
    <xf numFmtId="164" fontId="1" fillId="3" borderId="8" xfId="0" applyNumberFormat="1" applyFont="1" applyFill="1" applyBorder="1" applyAlignment="1">
      <alignment horizontal="center" vertical="center"/>
    </xf>
    <xf numFmtId="166" fontId="1" fillId="0" borderId="0" xfId="0" applyNumberFormat="1" applyFont="1"/>
    <xf numFmtId="164" fontId="0" fillId="0" borderId="0" xfId="0" applyNumberFormat="1" applyFont="1"/>
    <xf numFmtId="164" fontId="18" fillId="0" borderId="19" xfId="0" applyNumberFormat="1" applyFont="1" applyBorder="1" applyAlignment="1">
      <alignment horizontal="center" vertical="center"/>
    </xf>
    <xf numFmtId="0" fontId="0" fillId="0" borderId="0" xfId="0" applyFill="1"/>
    <xf numFmtId="0" fontId="3" fillId="0" borderId="0" xfId="0" applyFont="1" applyAlignment="1">
      <alignment horizontal="left"/>
    </xf>
    <xf numFmtId="164" fontId="0" fillId="0" borderId="0" xfId="0" applyNumberFormat="1"/>
    <xf numFmtId="0" fontId="5" fillId="0" borderId="3" xfId="0" applyFont="1" applyBorder="1" applyAlignment="1">
      <alignment horizontal="left" vertical="center" indent="4"/>
    </xf>
    <xf numFmtId="164" fontId="7" fillId="0" borderId="27" xfId="0" applyNumberFormat="1" applyFont="1" applyBorder="1" applyAlignment="1">
      <alignment horizontal="center" vertical="center" wrapText="1"/>
    </xf>
    <xf numFmtId="164" fontId="10" fillId="0" borderId="27" xfId="0" applyNumberFormat="1" applyFont="1" applyBorder="1" applyAlignment="1">
      <alignment horizontal="center" vertical="center" wrapText="1"/>
    </xf>
    <xf numFmtId="164" fontId="5" fillId="0" borderId="33" xfId="0" applyNumberFormat="1" applyFont="1" applyBorder="1" applyAlignment="1">
      <alignment horizontal="center" vertical="center" wrapText="1"/>
    </xf>
    <xf numFmtId="164" fontId="8" fillId="3" borderId="34" xfId="0" applyNumberFormat="1" applyFont="1" applyFill="1" applyBorder="1" applyAlignment="1">
      <alignment horizontal="center" vertical="center" wrapText="1"/>
    </xf>
    <xf numFmtId="164" fontId="12" fillId="3" borderId="12" xfId="0" applyNumberFormat="1" applyFont="1" applyFill="1" applyBorder="1" applyAlignment="1">
      <alignment horizontal="center" vertical="center" wrapText="1"/>
    </xf>
    <xf numFmtId="164" fontId="12" fillId="3" borderId="6" xfId="0" applyNumberFormat="1" applyFont="1" applyFill="1" applyBorder="1" applyAlignment="1">
      <alignment horizontal="center" vertical="center" wrapText="1"/>
    </xf>
    <xf numFmtId="164" fontId="11" fillId="3" borderId="35" xfId="0" applyNumberFormat="1" applyFont="1" applyFill="1" applyBorder="1" applyAlignment="1">
      <alignment horizontal="center" vertical="center" wrapText="1"/>
    </xf>
    <xf numFmtId="164" fontId="13" fillId="3" borderId="13" xfId="0" applyNumberFormat="1" applyFont="1" applyFill="1" applyBorder="1" applyAlignment="1">
      <alignment horizontal="center" vertical="center" wrapText="1"/>
    </xf>
    <xf numFmtId="164" fontId="13" fillId="3" borderId="28" xfId="0" applyNumberFormat="1" applyFont="1" applyFill="1" applyBorder="1" applyAlignment="1">
      <alignment horizontal="center" vertical="center" wrapText="1"/>
    </xf>
    <xf numFmtId="164" fontId="0" fillId="0" borderId="27" xfId="0" applyNumberFormat="1" applyFont="1" applyBorder="1" applyAlignment="1">
      <alignment horizontal="center" vertical="center" wrapText="1"/>
    </xf>
    <xf numFmtId="164" fontId="8" fillId="0" borderId="27" xfId="0" applyNumberFormat="1" applyFont="1" applyBorder="1" applyAlignment="1">
      <alignment horizontal="center" vertical="center" wrapText="1"/>
    </xf>
    <xf numFmtId="0" fontId="19" fillId="0" borderId="0" xfId="0" applyFont="1"/>
    <xf numFmtId="0" fontId="21" fillId="0" borderId="3" xfId="0" applyFont="1" applyBorder="1" applyAlignment="1">
      <alignment vertical="center"/>
    </xf>
    <xf numFmtId="164" fontId="21" fillId="0" borderId="1" xfId="0" applyNumberFormat="1" applyFont="1" applyBorder="1" applyAlignment="1">
      <alignment horizontal="center" vertical="center"/>
    </xf>
    <xf numFmtId="164" fontId="21" fillId="0" borderId="1" xfId="0" applyNumberFormat="1" applyFont="1" applyBorder="1" applyAlignment="1">
      <alignment horizontal="center" vertical="center" wrapText="1"/>
    </xf>
    <xf numFmtId="164" fontId="24" fillId="0" borderId="1" xfId="0" applyNumberFormat="1" applyFont="1" applyBorder="1" applyAlignment="1">
      <alignment horizontal="center" vertical="center"/>
    </xf>
    <xf numFmtId="164" fontId="24" fillId="0" borderId="1" xfId="0" applyNumberFormat="1" applyFont="1" applyBorder="1" applyAlignment="1">
      <alignment horizontal="center" vertical="center" wrapText="1"/>
    </xf>
    <xf numFmtId="164" fontId="25" fillId="0" borderId="1" xfId="0" applyNumberFormat="1" applyFont="1" applyBorder="1" applyAlignment="1">
      <alignment horizontal="center" vertical="center"/>
    </xf>
    <xf numFmtId="164" fontId="25" fillId="0" borderId="1" xfId="0" applyNumberFormat="1" applyFont="1" applyBorder="1" applyAlignment="1">
      <alignment horizontal="center" vertical="center" wrapText="1"/>
    </xf>
    <xf numFmtId="0" fontId="21" fillId="0" borderId="3" xfId="0" applyFont="1" applyBorder="1" applyAlignment="1">
      <alignment vertical="center" wrapText="1"/>
    </xf>
    <xf numFmtId="0" fontId="21" fillId="0" borderId="3" xfId="0" applyFont="1" applyBorder="1" applyAlignment="1">
      <alignment horizontal="left" vertical="center"/>
    </xf>
    <xf numFmtId="0" fontId="21" fillId="3" borderId="4" xfId="0" applyFont="1" applyFill="1" applyBorder="1" applyAlignment="1">
      <alignment horizontal="left" vertical="center"/>
    </xf>
    <xf numFmtId="164" fontId="21" fillId="3" borderId="5" xfId="0" applyNumberFormat="1"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center" vertical="center"/>
    </xf>
    <xf numFmtId="0" fontId="21" fillId="0" borderId="0" xfId="0" applyFont="1"/>
    <xf numFmtId="164" fontId="27" fillId="0" borderId="1" xfId="0" applyNumberFormat="1" applyFont="1" applyBorder="1" applyAlignment="1">
      <alignment horizontal="center" vertical="center"/>
    </xf>
    <xf numFmtId="164" fontId="29" fillId="0" borderId="1" xfId="0" applyNumberFormat="1" applyFont="1" applyBorder="1" applyAlignment="1">
      <alignment horizontal="center" vertical="center" wrapText="1"/>
    </xf>
    <xf numFmtId="0" fontId="24" fillId="0" borderId="3" xfId="0" applyFont="1" applyBorder="1" applyAlignment="1">
      <alignment horizontal="left" vertical="center" indent="2"/>
    </xf>
    <xf numFmtId="0" fontId="24" fillId="0" borderId="3" xfId="0" applyFont="1" applyBorder="1" applyAlignment="1">
      <alignment horizontal="left" vertical="center" indent="4"/>
    </xf>
    <xf numFmtId="0" fontId="24" fillId="0" borderId="3" xfId="0" applyFont="1" applyBorder="1" applyAlignment="1">
      <alignment horizontal="left" vertical="center" wrapText="1" indent="2"/>
    </xf>
    <xf numFmtId="164" fontId="21" fillId="3" borderId="5" xfId="0" applyNumberFormat="1" applyFont="1" applyFill="1" applyBorder="1" applyAlignment="1">
      <alignment horizontal="center" vertical="center" wrapText="1"/>
    </xf>
    <xf numFmtId="0" fontId="24" fillId="0" borderId="0" xfId="0" applyFont="1"/>
    <xf numFmtId="164" fontId="21" fillId="0" borderId="27" xfId="0" applyNumberFormat="1" applyFont="1" applyBorder="1" applyAlignment="1">
      <alignment horizontal="center" vertical="center"/>
    </xf>
    <xf numFmtId="164" fontId="24" fillId="0" borderId="27" xfId="0" applyNumberFormat="1" applyFont="1" applyBorder="1" applyAlignment="1">
      <alignment horizontal="center" vertical="center"/>
    </xf>
    <xf numFmtId="164" fontId="21" fillId="3" borderId="35" xfId="0" applyNumberFormat="1" applyFont="1" applyFill="1" applyBorder="1" applyAlignment="1">
      <alignment horizontal="center" vertical="center"/>
    </xf>
    <xf numFmtId="0" fontId="21" fillId="2" borderId="14" xfId="0" applyFont="1" applyFill="1" applyBorder="1" applyAlignment="1">
      <alignment horizontal="center" vertical="center" wrapText="1"/>
    </xf>
    <xf numFmtId="0" fontId="21" fillId="2" borderId="6" xfId="0" applyFont="1" applyFill="1" applyBorder="1" applyAlignment="1">
      <alignment horizontal="center" vertical="center" wrapText="1"/>
    </xf>
    <xf numFmtId="164" fontId="25" fillId="0" borderId="27" xfId="0" applyNumberFormat="1" applyFont="1" applyBorder="1" applyAlignment="1">
      <alignment horizontal="center" vertical="center"/>
    </xf>
    <xf numFmtId="164" fontId="31" fillId="0" borderId="1" xfId="0" applyNumberFormat="1" applyFont="1" applyBorder="1" applyAlignment="1">
      <alignment horizontal="center" vertical="center"/>
    </xf>
    <xf numFmtId="0" fontId="21" fillId="2" borderId="1" xfId="0" applyFont="1" applyFill="1" applyBorder="1" applyAlignment="1">
      <alignment horizontal="center" vertical="center" wrapText="1"/>
    </xf>
    <xf numFmtId="164" fontId="32" fillId="0" borderId="14" xfId="0" applyNumberFormat="1" applyFont="1" applyBorder="1" applyAlignment="1">
      <alignment horizontal="center" vertical="center" wrapText="1"/>
    </xf>
    <xf numFmtId="164" fontId="32" fillId="0" borderId="1" xfId="0" applyNumberFormat="1" applyFont="1" applyBorder="1" applyAlignment="1">
      <alignment horizontal="center" vertical="center" wrapText="1"/>
    </xf>
    <xf numFmtId="164" fontId="32" fillId="0" borderId="6" xfId="0" applyNumberFormat="1" applyFont="1" applyBorder="1" applyAlignment="1">
      <alignment horizontal="center" vertical="center" wrapText="1"/>
    </xf>
    <xf numFmtId="164" fontId="33" fillId="0" borderId="14" xfId="0" applyNumberFormat="1" applyFont="1" applyBorder="1" applyAlignment="1">
      <alignment horizontal="center" vertical="center" wrapText="1"/>
    </xf>
    <xf numFmtId="164" fontId="33" fillId="0" borderId="1" xfId="0" applyNumberFormat="1" applyFont="1" applyBorder="1" applyAlignment="1">
      <alignment horizontal="center" vertical="center" wrapText="1"/>
    </xf>
    <xf numFmtId="164" fontId="33" fillId="0" borderId="6" xfId="0" applyNumberFormat="1" applyFont="1" applyBorder="1" applyAlignment="1">
      <alignment horizontal="center" vertical="center" wrapText="1"/>
    </xf>
    <xf numFmtId="164" fontId="32" fillId="3" borderId="23" xfId="0" applyNumberFormat="1" applyFont="1" applyFill="1" applyBorder="1" applyAlignment="1">
      <alignment horizontal="center" vertical="center" wrapText="1"/>
    </xf>
    <xf numFmtId="164" fontId="32" fillId="3" borderId="5" xfId="0" applyNumberFormat="1" applyFont="1" applyFill="1" applyBorder="1" applyAlignment="1">
      <alignment horizontal="center" vertical="center" wrapText="1"/>
    </xf>
    <xf numFmtId="164" fontId="32" fillId="3" borderId="28" xfId="0" applyNumberFormat="1" applyFont="1" applyFill="1" applyBorder="1" applyAlignment="1">
      <alignment horizontal="center" vertical="center" wrapText="1"/>
    </xf>
    <xf numFmtId="164" fontId="22" fillId="0" borderId="27" xfId="0" applyNumberFormat="1" applyFont="1" applyBorder="1" applyAlignment="1">
      <alignment horizontal="center" vertical="center"/>
    </xf>
    <xf numFmtId="164" fontId="26" fillId="0" borderId="27" xfId="0" applyNumberFormat="1" applyFont="1" applyBorder="1" applyAlignment="1">
      <alignment horizontal="center" vertical="center"/>
    </xf>
    <xf numFmtId="164" fontId="24" fillId="0" borderId="0" xfId="0" applyNumberFormat="1" applyFont="1"/>
    <xf numFmtId="0" fontId="6" fillId="2" borderId="15" xfId="0" applyFont="1" applyFill="1" applyBorder="1" applyAlignment="1">
      <alignment horizontal="left" wrapText="1"/>
    </xf>
    <xf numFmtId="0" fontId="6" fillId="2" borderId="16" xfId="0" applyFont="1" applyFill="1" applyBorder="1" applyAlignment="1">
      <alignment horizontal="left" wrapText="1"/>
    </xf>
    <xf numFmtId="0" fontId="6" fillId="2" borderId="17" xfId="0" applyFont="1" applyFill="1" applyBorder="1" applyAlignment="1">
      <alignment horizontal="left"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 fillId="0" borderId="0" xfId="0" applyFont="1" applyAlignment="1">
      <alignment horizontal="left"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Alignment="1">
      <alignment horizontal="left"/>
    </xf>
    <xf numFmtId="0" fontId="1" fillId="2" borderId="32" xfId="0" applyFont="1" applyFill="1" applyBorder="1" applyAlignment="1">
      <alignment horizontal="center" vertical="center" wrapText="1"/>
    </xf>
    <xf numFmtId="0" fontId="20" fillId="2" borderId="9"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9" fillId="2" borderId="14"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8" fillId="0" borderId="0" xfId="0" applyFont="1" applyAlignment="1">
      <alignment horizontal="left" vertical="center" wrapText="1"/>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30" fillId="0" borderId="0" xfId="0" applyFont="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opLeftCell="A52" workbookViewId="0">
      <selection activeCell="B61" sqref="B61:G61"/>
    </sheetView>
  </sheetViews>
  <sheetFormatPr defaultRowHeight="15" x14ac:dyDescent="0.25"/>
  <cols>
    <col min="2" max="2" width="44" customWidth="1"/>
    <col min="3" max="5" width="12.7109375" customWidth="1"/>
    <col min="6" max="7" width="14.7109375" customWidth="1"/>
  </cols>
  <sheetData>
    <row r="1" spans="1:9" ht="15.75" thickBot="1" x14ac:dyDescent="0.3">
      <c r="A1" t="s">
        <v>19</v>
      </c>
    </row>
    <row r="2" spans="1:9" ht="19.5" thickBot="1" x14ac:dyDescent="0.35">
      <c r="B2" s="131" t="s">
        <v>44</v>
      </c>
      <c r="C2" s="132"/>
      <c r="D2" s="132"/>
      <c r="E2" s="132"/>
      <c r="F2" s="132"/>
      <c r="G2" s="133"/>
    </row>
    <row r="3" spans="1:9" ht="30" customHeight="1" x14ac:dyDescent="0.25">
      <c r="B3" s="134" t="s">
        <v>0</v>
      </c>
      <c r="C3" s="136" t="s">
        <v>30</v>
      </c>
      <c r="D3" s="136" t="s">
        <v>31</v>
      </c>
      <c r="E3" s="138" t="s">
        <v>45</v>
      </c>
      <c r="F3" s="140" t="s">
        <v>6</v>
      </c>
      <c r="G3" s="141"/>
    </row>
    <row r="4" spans="1:9" ht="30" x14ac:dyDescent="0.25">
      <c r="B4" s="135"/>
      <c r="C4" s="137"/>
      <c r="D4" s="137"/>
      <c r="E4" s="139"/>
      <c r="F4" s="58" t="s">
        <v>46</v>
      </c>
      <c r="G4" s="59" t="s">
        <v>47</v>
      </c>
    </row>
    <row r="5" spans="1:9" x14ac:dyDescent="0.25">
      <c r="B5" s="143" t="s">
        <v>28</v>
      </c>
      <c r="C5" s="144"/>
      <c r="D5" s="144"/>
      <c r="E5" s="145"/>
      <c r="F5" s="145"/>
      <c r="G5" s="146"/>
    </row>
    <row r="6" spans="1:9" s="35" customFormat="1" ht="30" x14ac:dyDescent="0.25">
      <c r="B6" s="29" t="s">
        <v>1</v>
      </c>
      <c r="C6" s="30">
        <v>4650</v>
      </c>
      <c r="D6" s="30">
        <v>3850</v>
      </c>
      <c r="E6" s="30">
        <f>SUM(E7:E8)</f>
        <v>4650</v>
      </c>
      <c r="F6" s="36" t="str">
        <f>"$"&amp;ROUND(E6-C6,1) &amp; CHAR(10) &amp;" ("&amp;ROUND((E6-C6)/C6,3)*100&amp;"%)"</f>
        <v>$0
 (0%)</v>
      </c>
      <c r="G6" s="46" t="str">
        <f>"$"&amp;ROUND(E6-D6,1) &amp; CHAR(10) &amp;" ("&amp;ROUND((E6-D6)/D6,3)*100&amp;"%)"</f>
        <v>$800
 (20.8%)</v>
      </c>
      <c r="H6" s="37"/>
    </row>
    <row r="7" spans="1:9" s="25" customFormat="1" ht="30" x14ac:dyDescent="0.25">
      <c r="B7" s="6" t="s">
        <v>20</v>
      </c>
      <c r="C7" s="9">
        <v>4320</v>
      </c>
      <c r="D7" s="9">
        <v>3850</v>
      </c>
      <c r="E7" s="9">
        <f>5670-E10</f>
        <v>4320</v>
      </c>
      <c r="F7" s="45" t="str">
        <f t="shared" ref="F7:F39" si="0">"$"&amp;ROUND(E7-C7,1) &amp; CHAR(10) &amp;" ("&amp;ROUND((E7-C7)/C7,3)*100&amp;"%)"</f>
        <v>$0
 (0%)</v>
      </c>
      <c r="G7" s="47" t="str">
        <f t="shared" ref="G7:G39" si="1">"$"&amp;ROUND(E7-D7,1) &amp; CHAR(10) &amp;" ("&amp;ROUND((E7-D7)/D7,3)*100&amp;"%)"</f>
        <v>$470
 (12.2%)</v>
      </c>
      <c r="H7" s="26"/>
    </row>
    <row r="8" spans="1:9" s="25" customFormat="1" ht="30" x14ac:dyDescent="0.25">
      <c r="B8" s="6" t="s">
        <v>35</v>
      </c>
      <c r="C8" s="9">
        <v>330</v>
      </c>
      <c r="D8" s="9">
        <v>0</v>
      </c>
      <c r="E8" s="9">
        <v>330</v>
      </c>
      <c r="F8" s="45" t="str">
        <f t="shared" si="0"/>
        <v>$0
 (0%)</v>
      </c>
      <c r="G8" s="60" t="s">
        <v>48</v>
      </c>
      <c r="H8" s="26"/>
      <c r="I8" s="61"/>
    </row>
    <row r="9" spans="1:9" s="25" customFormat="1" ht="30" x14ac:dyDescent="0.25">
      <c r="B9" s="24" t="s">
        <v>21</v>
      </c>
      <c r="C9" s="9">
        <v>45</v>
      </c>
      <c r="D9" s="9">
        <v>0</v>
      </c>
      <c r="E9" s="9">
        <v>45</v>
      </c>
      <c r="F9" s="45" t="str">
        <f t="shared" si="0"/>
        <v>$0
 (0%)</v>
      </c>
      <c r="G9" s="60" t="s">
        <v>49</v>
      </c>
      <c r="H9" s="26"/>
    </row>
    <row r="10" spans="1:9" s="35" customFormat="1" ht="30" x14ac:dyDescent="0.25">
      <c r="B10" s="29" t="s">
        <v>5</v>
      </c>
      <c r="C10" s="30">
        <v>1350</v>
      </c>
      <c r="D10" s="30">
        <v>1125</v>
      </c>
      <c r="E10" s="30">
        <v>1350</v>
      </c>
      <c r="F10" s="36" t="str">
        <f t="shared" si="0"/>
        <v>$0
 (0%)</v>
      </c>
      <c r="G10" s="46" t="str">
        <f t="shared" si="1"/>
        <v>$225
 (20%)</v>
      </c>
      <c r="H10" s="37"/>
    </row>
    <row r="11" spans="1:9" s="35" customFormat="1" ht="30" customHeight="1" x14ac:dyDescent="0.25">
      <c r="B11" s="29" t="s">
        <v>32</v>
      </c>
      <c r="C11" s="30" t="s">
        <v>24</v>
      </c>
      <c r="D11" s="30">
        <v>180.7</v>
      </c>
      <c r="E11" s="30" t="s">
        <v>24</v>
      </c>
      <c r="F11" s="36" t="s">
        <v>24</v>
      </c>
      <c r="G11" s="46" t="s">
        <v>24</v>
      </c>
    </row>
    <row r="12" spans="1:9" s="23" customFormat="1" ht="30" x14ac:dyDescent="0.25">
      <c r="B12" s="6" t="s">
        <v>36</v>
      </c>
      <c r="C12" s="9">
        <v>241</v>
      </c>
      <c r="D12" s="9">
        <v>178.4</v>
      </c>
      <c r="E12" s="9">
        <v>261</v>
      </c>
      <c r="F12" s="45" t="str">
        <f t="shared" si="0"/>
        <v>$20
 (8.3%)</v>
      </c>
      <c r="G12" s="47" t="str">
        <f t="shared" si="1"/>
        <v>$82.6
 (46.3%)</v>
      </c>
    </row>
    <row r="13" spans="1:9" s="23" customFormat="1" ht="30" customHeight="1" x14ac:dyDescent="0.25">
      <c r="B13" s="6" t="s">
        <v>38</v>
      </c>
      <c r="C13" s="17" t="s">
        <v>8</v>
      </c>
      <c r="D13" s="9">
        <v>2.2999999999999998</v>
      </c>
      <c r="E13" s="17" t="s">
        <v>8</v>
      </c>
      <c r="F13" s="13" t="s">
        <v>24</v>
      </c>
      <c r="G13" s="48" t="s">
        <v>24</v>
      </c>
    </row>
    <row r="14" spans="1:9" s="35" customFormat="1" ht="30" x14ac:dyDescent="0.25">
      <c r="B14" s="29" t="s">
        <v>16</v>
      </c>
      <c r="C14" s="30">
        <v>755</v>
      </c>
      <c r="D14" s="30">
        <v>674</v>
      </c>
      <c r="E14" s="30">
        <v>755</v>
      </c>
      <c r="F14" s="36" t="str">
        <f t="shared" si="0"/>
        <v>$0
 (0%)</v>
      </c>
      <c r="G14" s="46" t="str">
        <f t="shared" si="1"/>
        <v>$81
 (12%)</v>
      </c>
      <c r="H14" s="37"/>
    </row>
    <row r="15" spans="1:9" s="23" customFormat="1" ht="30" x14ac:dyDescent="0.25">
      <c r="B15" s="6" t="s">
        <v>36</v>
      </c>
      <c r="C15" s="9">
        <v>755</v>
      </c>
      <c r="D15" s="9">
        <f>674-D16</f>
        <v>424</v>
      </c>
      <c r="E15" s="9">
        <v>755</v>
      </c>
      <c r="F15" s="45" t="str">
        <f t="shared" si="0"/>
        <v>$0
 (0%)</v>
      </c>
      <c r="G15" s="47" t="str">
        <f t="shared" si="1"/>
        <v>$331
 (78.1%)</v>
      </c>
    </row>
    <row r="16" spans="1:9" s="25" customFormat="1" ht="30" customHeight="1" x14ac:dyDescent="0.25">
      <c r="B16" s="6" t="s">
        <v>37</v>
      </c>
      <c r="C16" s="9" t="s">
        <v>24</v>
      </c>
      <c r="D16" s="9">
        <v>250</v>
      </c>
      <c r="E16" s="9" t="s">
        <v>24</v>
      </c>
      <c r="F16" s="13" t="s">
        <v>24</v>
      </c>
      <c r="G16" s="48" t="s">
        <v>24</v>
      </c>
    </row>
    <row r="17" spans="2:10" s="35" customFormat="1" ht="30" customHeight="1" x14ac:dyDescent="0.25">
      <c r="B17" s="29" t="s">
        <v>40</v>
      </c>
      <c r="C17" s="30" t="s">
        <v>24</v>
      </c>
      <c r="D17" s="62" t="s">
        <v>42</v>
      </c>
      <c r="E17" s="9" t="s">
        <v>24</v>
      </c>
      <c r="F17" s="36" t="s">
        <v>24</v>
      </c>
      <c r="G17" s="46" t="s">
        <v>24</v>
      </c>
      <c r="H17" s="37"/>
      <c r="I17" s="37"/>
      <c r="J17" s="37"/>
    </row>
    <row r="18" spans="2:10" s="25" customFormat="1" ht="30" x14ac:dyDescent="0.25">
      <c r="B18" s="6" t="s">
        <v>36</v>
      </c>
      <c r="C18" s="9">
        <v>814.5</v>
      </c>
      <c r="D18" s="9">
        <v>749.6</v>
      </c>
      <c r="E18" s="9">
        <v>829.5</v>
      </c>
      <c r="F18" s="45" t="str">
        <f t="shared" si="0"/>
        <v>$15
 (1.8%)</v>
      </c>
      <c r="G18" s="47" t="str">
        <f t="shared" si="1"/>
        <v>$79.9
 (10.7%)</v>
      </c>
    </row>
    <row r="19" spans="2:10" s="25" customFormat="1" ht="30" x14ac:dyDescent="0.25">
      <c r="B19" s="24" t="s">
        <v>22</v>
      </c>
      <c r="C19" s="9">
        <v>275</v>
      </c>
      <c r="D19" s="9">
        <v>290</v>
      </c>
      <c r="E19" s="9">
        <v>290</v>
      </c>
      <c r="F19" s="45" t="str">
        <f t="shared" si="0"/>
        <v>$15
 (5.5%)</v>
      </c>
      <c r="G19" s="47" t="str">
        <f t="shared" si="1"/>
        <v>$0
 (0%)</v>
      </c>
      <c r="I19" s="26"/>
    </row>
    <row r="20" spans="2:10" s="25" customFormat="1" ht="30" x14ac:dyDescent="0.25">
      <c r="B20" s="24" t="s">
        <v>41</v>
      </c>
      <c r="C20" s="9">
        <v>51.5</v>
      </c>
      <c r="D20" s="9">
        <v>42.3</v>
      </c>
      <c r="E20" s="9">
        <v>51.5</v>
      </c>
      <c r="F20" s="45" t="str">
        <f t="shared" si="0"/>
        <v>$0
 (0%)</v>
      </c>
      <c r="G20" s="47" t="str">
        <f t="shared" si="1"/>
        <v>$9.2
 (21.7%)</v>
      </c>
      <c r="H20" s="26"/>
      <c r="I20" s="26"/>
      <c r="J20" s="26"/>
    </row>
    <row r="21" spans="2:10" s="25" customFormat="1" ht="30" x14ac:dyDescent="0.25">
      <c r="B21" s="6" t="s">
        <v>23</v>
      </c>
      <c r="C21" s="9" t="s">
        <v>50</v>
      </c>
      <c r="D21" s="17" t="s">
        <v>8</v>
      </c>
      <c r="E21" s="9" t="s">
        <v>50</v>
      </c>
      <c r="F21" s="45" t="s">
        <v>51</v>
      </c>
      <c r="G21" s="47" t="s">
        <v>24</v>
      </c>
    </row>
    <row r="22" spans="2:10" s="25" customFormat="1" ht="30" customHeight="1" x14ac:dyDescent="0.25">
      <c r="B22" s="6" t="s">
        <v>38</v>
      </c>
      <c r="C22" s="17" t="s">
        <v>8</v>
      </c>
      <c r="D22" s="9">
        <v>89.956999999999994</v>
      </c>
      <c r="E22" s="17" t="s">
        <v>8</v>
      </c>
      <c r="F22" s="45" t="s">
        <v>24</v>
      </c>
      <c r="G22" s="47" t="s">
        <v>24</v>
      </c>
    </row>
    <row r="23" spans="2:10" s="25" customFormat="1" ht="30" x14ac:dyDescent="0.25">
      <c r="B23" s="24" t="s">
        <v>41</v>
      </c>
      <c r="C23" s="9">
        <v>7.5</v>
      </c>
      <c r="D23" s="9">
        <v>1.7</v>
      </c>
      <c r="E23" s="9">
        <v>7.5</v>
      </c>
      <c r="F23" s="45" t="str">
        <f t="shared" si="0"/>
        <v>$0
 (0%)</v>
      </c>
      <c r="G23" s="47" t="str">
        <f t="shared" si="1"/>
        <v>$5.8
 (341.2%)</v>
      </c>
    </row>
    <row r="24" spans="2:10" s="35" customFormat="1" ht="30" customHeight="1" x14ac:dyDescent="0.25">
      <c r="B24" s="29" t="s">
        <v>52</v>
      </c>
      <c r="C24" s="63" t="s">
        <v>8</v>
      </c>
      <c r="D24" s="30">
        <v>94.9</v>
      </c>
      <c r="E24" s="63" t="s">
        <v>8</v>
      </c>
      <c r="F24" s="13" t="s">
        <v>24</v>
      </c>
      <c r="G24" s="48" t="s">
        <v>24</v>
      </c>
    </row>
    <row r="25" spans="2:10" s="23" customFormat="1" ht="30" customHeight="1" x14ac:dyDescent="0.25">
      <c r="B25" s="10" t="s">
        <v>36</v>
      </c>
      <c r="C25" s="9">
        <v>125</v>
      </c>
      <c r="D25" s="9">
        <v>78.5</v>
      </c>
      <c r="E25" s="9">
        <v>125</v>
      </c>
      <c r="F25" s="45" t="str">
        <f t="shared" si="0"/>
        <v>$0
 (0%)</v>
      </c>
      <c r="G25" s="47" t="str">
        <f t="shared" si="1"/>
        <v>$46.5
 (59.2%)</v>
      </c>
    </row>
    <row r="26" spans="2:10" s="23" customFormat="1" ht="30" customHeight="1" x14ac:dyDescent="0.25">
      <c r="B26" s="10" t="s">
        <v>38</v>
      </c>
      <c r="C26" s="17" t="s">
        <v>8</v>
      </c>
      <c r="D26" s="9">
        <v>16.399999999999999</v>
      </c>
      <c r="E26" s="17" t="s">
        <v>8</v>
      </c>
      <c r="F26" s="13" t="s">
        <v>24</v>
      </c>
      <c r="G26" s="48" t="s">
        <v>24</v>
      </c>
    </row>
    <row r="27" spans="2:10" s="35" customFormat="1" ht="30" x14ac:dyDescent="0.25">
      <c r="B27" s="31" t="s">
        <v>27</v>
      </c>
      <c r="C27" s="30">
        <v>607.5</v>
      </c>
      <c r="D27" s="30">
        <v>0</v>
      </c>
      <c r="E27" s="30">
        <f>SUM(E28:E30)</f>
        <v>607.5</v>
      </c>
      <c r="F27" s="36" t="str">
        <f t="shared" si="0"/>
        <v>$0
 (0%)</v>
      </c>
      <c r="G27" s="46" t="s">
        <v>53</v>
      </c>
    </row>
    <row r="28" spans="2:10" s="25" customFormat="1" ht="30" x14ac:dyDescent="0.25">
      <c r="B28" s="10" t="s">
        <v>36</v>
      </c>
      <c r="C28" s="9">
        <v>523.95000000000005</v>
      </c>
      <c r="D28" s="9">
        <v>0</v>
      </c>
      <c r="E28" s="9">
        <v>523.95000000000005</v>
      </c>
      <c r="F28" s="45" t="str">
        <f t="shared" si="0"/>
        <v>$0
 (0%)</v>
      </c>
      <c r="G28" s="47" t="s">
        <v>54</v>
      </c>
      <c r="H28" s="26"/>
    </row>
    <row r="29" spans="2:10" s="25" customFormat="1" ht="30" x14ac:dyDescent="0.25">
      <c r="B29" s="10" t="s">
        <v>38</v>
      </c>
      <c r="C29" s="9">
        <v>51.05</v>
      </c>
      <c r="D29" s="9">
        <v>0</v>
      </c>
      <c r="E29" s="9">
        <v>51.05</v>
      </c>
      <c r="F29" s="45" t="str">
        <f t="shared" si="0"/>
        <v>$0
 (0%)</v>
      </c>
      <c r="G29" s="47" t="s">
        <v>55</v>
      </c>
      <c r="H29" s="26"/>
    </row>
    <row r="30" spans="2:10" s="25" customFormat="1" ht="30" x14ac:dyDescent="0.25">
      <c r="B30" s="10" t="s">
        <v>25</v>
      </c>
      <c r="C30" s="9">
        <v>32.5</v>
      </c>
      <c r="D30" s="9">
        <v>0</v>
      </c>
      <c r="E30" s="9">
        <v>32.5</v>
      </c>
      <c r="F30" s="45" t="str">
        <f t="shared" si="0"/>
        <v>$0
 (0%)</v>
      </c>
      <c r="G30" s="47" t="s">
        <v>56</v>
      </c>
    </row>
    <row r="31" spans="2:10" s="35" customFormat="1" ht="30" x14ac:dyDescent="0.25">
      <c r="B31" s="31" t="s">
        <v>3</v>
      </c>
      <c r="C31" s="30">
        <v>23</v>
      </c>
      <c r="D31" s="30">
        <v>0</v>
      </c>
      <c r="E31" s="30">
        <v>23</v>
      </c>
      <c r="F31" s="36" t="str">
        <f t="shared" si="0"/>
        <v>$0
 (0%)</v>
      </c>
      <c r="G31" s="46" t="s">
        <v>57</v>
      </c>
    </row>
    <row r="32" spans="2:10" s="35" customFormat="1" ht="30" x14ac:dyDescent="0.25">
      <c r="B32" s="31" t="s">
        <v>58</v>
      </c>
      <c r="C32" s="30">
        <v>100</v>
      </c>
      <c r="D32" s="30">
        <v>75</v>
      </c>
      <c r="E32" s="30">
        <v>100</v>
      </c>
      <c r="F32" s="36" t="str">
        <f t="shared" si="0"/>
        <v>$0
 (0%)</v>
      </c>
      <c r="G32" s="46" t="str">
        <f t="shared" si="1"/>
        <v>$25
 (33.3%)</v>
      </c>
    </row>
    <row r="33" spans="2:10" s="35" customFormat="1" ht="30" x14ac:dyDescent="0.25">
      <c r="B33" s="29" t="s">
        <v>29</v>
      </c>
      <c r="C33" s="30">
        <f>SUM(C34:C35)</f>
        <v>72.5</v>
      </c>
      <c r="D33" s="30">
        <f>SUM(D34:D35)</f>
        <v>72.5</v>
      </c>
      <c r="E33" s="30">
        <f>SUM(E34:E35)</f>
        <v>172.55</v>
      </c>
      <c r="F33" s="36" t="str">
        <f t="shared" si="0"/>
        <v>$100.1
 (138%)</v>
      </c>
      <c r="G33" s="46" t="str">
        <f t="shared" si="1"/>
        <v>$100.1
 (138%)</v>
      </c>
      <c r="H33" s="37"/>
      <c r="I33" s="37"/>
    </row>
    <row r="34" spans="2:10" s="25" customFormat="1" ht="30" x14ac:dyDescent="0.25">
      <c r="B34" s="6" t="s">
        <v>36</v>
      </c>
      <c r="C34" s="9">
        <v>72.5</v>
      </c>
      <c r="D34" s="9">
        <v>0</v>
      </c>
      <c r="E34" s="9">
        <v>72.55</v>
      </c>
      <c r="F34" s="13" t="str">
        <f t="shared" si="0"/>
        <v>$0
 (0.1%)</v>
      </c>
      <c r="G34" s="48" t="s">
        <v>59</v>
      </c>
      <c r="I34" s="64"/>
    </row>
    <row r="35" spans="2:10" s="25" customFormat="1" ht="30" x14ac:dyDescent="0.25">
      <c r="B35" s="49" t="s">
        <v>37</v>
      </c>
      <c r="C35" s="50" t="s">
        <v>7</v>
      </c>
      <c r="D35" s="50">
        <v>72.5</v>
      </c>
      <c r="E35" s="50">
        <v>100</v>
      </c>
      <c r="F35" s="13" t="s">
        <v>24</v>
      </c>
      <c r="G35" s="48" t="str">
        <f t="shared" si="1"/>
        <v>$27.5
 (37.9%)</v>
      </c>
      <c r="I35" s="65"/>
    </row>
    <row r="36" spans="2:10" s="25" customFormat="1" ht="30" x14ac:dyDescent="0.25">
      <c r="B36" s="66" t="s">
        <v>60</v>
      </c>
      <c r="C36" s="30">
        <v>70</v>
      </c>
      <c r="D36" s="30">
        <v>72.5</v>
      </c>
      <c r="E36" s="30">
        <v>35</v>
      </c>
      <c r="F36" s="36" t="s">
        <v>61</v>
      </c>
      <c r="G36" s="46" t="s">
        <v>62</v>
      </c>
    </row>
    <row r="37" spans="2:10" s="25" customFormat="1" ht="30" x14ac:dyDescent="0.25">
      <c r="B37" s="6" t="s">
        <v>36</v>
      </c>
      <c r="C37" s="9">
        <v>70</v>
      </c>
      <c r="D37" s="9">
        <v>0</v>
      </c>
      <c r="E37" s="9">
        <v>0</v>
      </c>
      <c r="F37" s="13" t="s">
        <v>63</v>
      </c>
      <c r="G37" s="48" t="s">
        <v>59</v>
      </c>
      <c r="I37" s="64"/>
    </row>
    <row r="38" spans="2:10" s="25" customFormat="1" ht="30" x14ac:dyDescent="0.25">
      <c r="B38" s="6" t="s">
        <v>37</v>
      </c>
      <c r="C38" s="9" t="s">
        <v>7</v>
      </c>
      <c r="D38" s="9">
        <v>72.5</v>
      </c>
      <c r="E38" s="9">
        <v>35</v>
      </c>
      <c r="F38" s="13" t="s">
        <v>24</v>
      </c>
      <c r="G38" s="48" t="str">
        <f t="shared" ref="G38" si="2">"$"&amp;ROUND(E38-D38,1) &amp; CHAR(10) &amp;" ("&amp;ROUND((E38-D38)/D38,3)*100&amp;"%)"</f>
        <v>$-37.5
 (-51.7%)</v>
      </c>
      <c r="I38" s="65"/>
    </row>
    <row r="39" spans="2:10" s="39" customFormat="1" ht="30.75" thickBot="1" x14ac:dyDescent="0.3">
      <c r="B39" s="67" t="s">
        <v>64</v>
      </c>
      <c r="C39" s="68">
        <f>SUM(C37,C34,C32,C31,C28,C25,C18,C15,C12,C10,C6)</f>
        <v>8724.9500000000007</v>
      </c>
      <c r="D39" s="68">
        <f>SUM(D37,D34,D32,D31,D28,D25,D18,D15,D12,D10,D6)</f>
        <v>6480.5</v>
      </c>
      <c r="E39" s="68">
        <f>SUM(E37,E34,E32,E31,E28,E25,E18,E15,E12,E10,E6)</f>
        <v>8690</v>
      </c>
      <c r="F39" s="38" t="str">
        <f t="shared" si="0"/>
        <v>$-35
 (-0.4%)</v>
      </c>
      <c r="G39" s="53" t="str">
        <f t="shared" si="1"/>
        <v>$2209.5
 (34.1%)</v>
      </c>
      <c r="I39" s="57"/>
      <c r="J39" s="57"/>
    </row>
    <row r="40" spans="2:10" ht="9" customHeight="1" thickBot="1" x14ac:dyDescent="0.3">
      <c r="B40" s="27"/>
      <c r="C40" s="28"/>
      <c r="D40" s="28"/>
      <c r="E40" s="28"/>
      <c r="F40" s="28"/>
      <c r="G40" s="28"/>
    </row>
    <row r="41" spans="2:10" x14ac:dyDescent="0.25">
      <c r="B41" s="147" t="s">
        <v>9</v>
      </c>
      <c r="C41" s="148"/>
      <c r="D41" s="148"/>
      <c r="E41" s="149"/>
      <c r="F41" s="149"/>
      <c r="G41" s="150"/>
    </row>
    <row r="42" spans="2:10" s="35" customFormat="1" ht="30" x14ac:dyDescent="0.25">
      <c r="B42" s="31" t="s">
        <v>10</v>
      </c>
      <c r="C42" s="30">
        <v>435.1</v>
      </c>
      <c r="D42" s="43">
        <v>350</v>
      </c>
      <c r="E42" s="55">
        <v>488.62099999999998</v>
      </c>
      <c r="F42" s="36" t="str">
        <f t="shared" ref="F42:F52" si="3">"$"&amp;ROUND(E42-C42,1) &amp; CHAR(10) &amp;" ("&amp;ROUND((E42-C42)/C42,3)*100&amp;"%)"</f>
        <v>$53.5
 (12.3%)</v>
      </c>
      <c r="G42" s="46" t="str">
        <f t="shared" ref="G42:G47" si="4">"$"&amp;ROUND(E42-D42,1) &amp; CHAR(10) &amp;" ("&amp;ROUND((E42-D42)/D42,3)*100&amp;"%)"</f>
        <v>$138.6
 (39.6%)</v>
      </c>
      <c r="H42" s="69"/>
    </row>
    <row r="43" spans="2:10" s="23" customFormat="1" ht="30" x14ac:dyDescent="0.25">
      <c r="B43" s="18" t="s">
        <v>12</v>
      </c>
      <c r="C43" s="8">
        <v>128.4</v>
      </c>
      <c r="D43" s="1">
        <v>69.5</v>
      </c>
      <c r="E43" s="32">
        <v>128.42099999999999</v>
      </c>
      <c r="F43" s="13" t="str">
        <f t="shared" si="3"/>
        <v>$0
 (0%)</v>
      </c>
      <c r="G43" s="48" t="str">
        <f t="shared" si="4"/>
        <v>$58.9
 (84.8%)</v>
      </c>
      <c r="I43" s="70"/>
    </row>
    <row r="44" spans="2:10" s="23" customFormat="1" ht="30" x14ac:dyDescent="0.25">
      <c r="B44" s="18" t="s">
        <v>13</v>
      </c>
      <c r="C44" s="7">
        <v>224</v>
      </c>
      <c r="D44" s="11">
        <v>206</v>
      </c>
      <c r="E44" s="7">
        <v>226</v>
      </c>
      <c r="F44" s="13" t="str">
        <f t="shared" si="3"/>
        <v>$2
 (0.9%)</v>
      </c>
      <c r="G44" s="48" t="str">
        <f t="shared" si="4"/>
        <v>$20
 (9.7%)</v>
      </c>
    </row>
    <row r="45" spans="2:10" s="23" customFormat="1" ht="30" x14ac:dyDescent="0.25">
      <c r="B45" s="19" t="s">
        <v>14</v>
      </c>
      <c r="C45" s="9">
        <v>174</v>
      </c>
      <c r="D45" s="3">
        <v>165</v>
      </c>
      <c r="E45" s="9">
        <v>176</v>
      </c>
      <c r="F45" s="45" t="str">
        <f t="shared" si="3"/>
        <v>$2
 (1.1%)</v>
      </c>
      <c r="G45" s="47" t="str">
        <f t="shared" si="4"/>
        <v>$11
 (6.7%)</v>
      </c>
    </row>
    <row r="46" spans="2:10" s="23" customFormat="1" ht="30" x14ac:dyDescent="0.25">
      <c r="B46" s="19" t="s">
        <v>18</v>
      </c>
      <c r="C46" s="4">
        <v>50</v>
      </c>
      <c r="D46" s="12">
        <v>41</v>
      </c>
      <c r="E46" s="4">
        <v>50</v>
      </c>
      <c r="F46" s="45" t="str">
        <f t="shared" si="3"/>
        <v>$0
 (0%)</v>
      </c>
      <c r="G46" s="47" t="str">
        <f t="shared" si="4"/>
        <v>$9
 (22%)</v>
      </c>
    </row>
    <row r="47" spans="2:10" s="23" customFormat="1" ht="30" x14ac:dyDescent="0.25">
      <c r="B47" s="18" t="s">
        <v>15</v>
      </c>
      <c r="C47" s="8">
        <v>24.5</v>
      </c>
      <c r="D47" s="1">
        <v>24.5</v>
      </c>
      <c r="E47" s="8">
        <v>26</v>
      </c>
      <c r="F47" s="13" t="str">
        <f t="shared" si="3"/>
        <v>$1.5
 (6.1%)</v>
      </c>
      <c r="G47" s="48" t="str">
        <f t="shared" si="4"/>
        <v>$1.5
 (6.1%)</v>
      </c>
    </row>
    <row r="48" spans="2:10" s="23" customFormat="1" ht="30" x14ac:dyDescent="0.25">
      <c r="B48" s="20" t="s">
        <v>65</v>
      </c>
      <c r="C48" s="15">
        <v>58.2</v>
      </c>
      <c r="D48" s="16">
        <v>50</v>
      </c>
      <c r="E48" s="33" t="s">
        <v>66</v>
      </c>
      <c r="F48" s="13" t="s">
        <v>67</v>
      </c>
      <c r="G48" s="48" t="s">
        <v>68</v>
      </c>
    </row>
    <row r="49" spans="2:7" s="35" customFormat="1" ht="30" x14ac:dyDescent="0.25">
      <c r="B49" s="31" t="s">
        <v>17</v>
      </c>
      <c r="C49" s="56">
        <v>681.7</v>
      </c>
      <c r="D49" s="56">
        <v>487.2</v>
      </c>
      <c r="E49" s="71" t="s">
        <v>8</v>
      </c>
      <c r="F49" s="36" t="s">
        <v>24</v>
      </c>
      <c r="G49" s="46" t="s">
        <v>24</v>
      </c>
    </row>
    <row r="50" spans="2:7" s="23" customFormat="1" ht="30" customHeight="1" x14ac:dyDescent="0.25">
      <c r="B50" s="21" t="s">
        <v>1</v>
      </c>
      <c r="C50" s="15">
        <v>420.5</v>
      </c>
      <c r="D50" s="15">
        <v>346.2</v>
      </c>
      <c r="E50" s="17" t="s">
        <v>8</v>
      </c>
      <c r="F50" s="13" t="s">
        <v>24</v>
      </c>
      <c r="G50" s="48" t="s">
        <v>24</v>
      </c>
    </row>
    <row r="51" spans="2:7" s="23" customFormat="1" ht="30" customHeight="1" x14ac:dyDescent="0.25">
      <c r="B51" s="21" t="s">
        <v>16</v>
      </c>
      <c r="C51" s="15">
        <v>189</v>
      </c>
      <c r="D51" s="16">
        <v>141</v>
      </c>
      <c r="E51" s="17" t="s">
        <v>8</v>
      </c>
      <c r="F51" s="13" t="s">
        <v>24</v>
      </c>
      <c r="G51" s="48" t="s">
        <v>24</v>
      </c>
    </row>
    <row r="52" spans="2:7" s="23" customFormat="1" ht="30.75" thickBot="1" x14ac:dyDescent="0.3">
      <c r="B52" s="22" t="s">
        <v>11</v>
      </c>
      <c r="C52" s="5">
        <v>72.2</v>
      </c>
      <c r="D52" s="2">
        <v>0</v>
      </c>
      <c r="E52" s="34">
        <v>75.733000000000004</v>
      </c>
      <c r="F52" s="14" t="str">
        <f t="shared" si="3"/>
        <v>$3.5
 (4.9%)</v>
      </c>
      <c r="G52" s="54" t="s">
        <v>69</v>
      </c>
    </row>
    <row r="53" spans="2:7" x14ac:dyDescent="0.25">
      <c r="B53" s="142" t="s">
        <v>4</v>
      </c>
      <c r="C53" s="142"/>
      <c r="D53" s="142"/>
      <c r="E53" s="142"/>
      <c r="F53" s="142"/>
      <c r="G53" s="142"/>
    </row>
    <row r="54" spans="2:7" ht="61.5" customHeight="1" x14ac:dyDescent="0.25">
      <c r="B54" s="142" t="s">
        <v>70</v>
      </c>
      <c r="C54" s="142"/>
      <c r="D54" s="142"/>
      <c r="E54" s="142"/>
      <c r="F54" s="142"/>
      <c r="G54" s="142"/>
    </row>
    <row r="55" spans="2:7" ht="26.25" customHeight="1" x14ac:dyDescent="0.25">
      <c r="B55" s="142" t="s">
        <v>71</v>
      </c>
      <c r="C55" s="142"/>
      <c r="D55" s="142"/>
      <c r="E55" s="142"/>
      <c r="F55" s="142"/>
      <c r="G55" s="142"/>
    </row>
    <row r="56" spans="2:7" ht="27" customHeight="1" x14ac:dyDescent="0.25">
      <c r="B56" s="142" t="s">
        <v>39</v>
      </c>
      <c r="C56" s="142"/>
      <c r="D56" s="142"/>
      <c r="E56" s="142"/>
      <c r="F56" s="142"/>
      <c r="G56" s="142"/>
    </row>
    <row r="57" spans="2:7" ht="48" customHeight="1" x14ac:dyDescent="0.25">
      <c r="B57" s="142" t="s">
        <v>72</v>
      </c>
      <c r="C57" s="142"/>
      <c r="D57" s="142"/>
      <c r="E57" s="142"/>
      <c r="F57" s="142"/>
      <c r="G57" s="142"/>
    </row>
    <row r="58" spans="2:7" ht="27" customHeight="1" x14ac:dyDescent="0.25">
      <c r="B58" s="142" t="s">
        <v>73</v>
      </c>
      <c r="C58" s="142"/>
      <c r="D58" s="142"/>
      <c r="E58" s="142"/>
      <c r="F58" s="142"/>
      <c r="G58" s="142"/>
    </row>
    <row r="59" spans="2:7" ht="29.25" customHeight="1" x14ac:dyDescent="0.25">
      <c r="B59" s="142" t="s">
        <v>74</v>
      </c>
      <c r="C59" s="142"/>
      <c r="D59" s="142"/>
      <c r="E59" s="142"/>
      <c r="F59" s="142"/>
      <c r="G59" s="142"/>
    </row>
    <row r="60" spans="2:7" s="72" customFormat="1" ht="53.25" customHeight="1" x14ac:dyDescent="0.25">
      <c r="B60" s="151" t="s">
        <v>75</v>
      </c>
      <c r="C60" s="151"/>
      <c r="D60" s="151"/>
      <c r="E60" s="151"/>
      <c r="F60" s="151"/>
      <c r="G60" s="151"/>
    </row>
    <row r="61" spans="2:7" ht="14.25" customHeight="1" x14ac:dyDescent="0.25">
      <c r="B61" s="152" t="s">
        <v>76</v>
      </c>
      <c r="C61" s="152"/>
      <c r="D61" s="152"/>
      <c r="E61" s="152"/>
      <c r="F61" s="152"/>
      <c r="G61" s="152"/>
    </row>
    <row r="62" spans="2:7" ht="27" customHeight="1" x14ac:dyDescent="0.25">
      <c r="B62" s="142" t="s">
        <v>77</v>
      </c>
      <c r="C62" s="142"/>
      <c r="D62" s="142"/>
      <c r="E62" s="142"/>
      <c r="F62" s="142"/>
      <c r="G62" s="142"/>
    </row>
    <row r="63" spans="2:7" ht="14.25" customHeight="1" x14ac:dyDescent="0.25">
      <c r="B63" s="73"/>
      <c r="C63" s="73"/>
      <c r="D63" s="73"/>
      <c r="E63" s="73"/>
      <c r="F63" s="73"/>
      <c r="G63" s="73"/>
    </row>
    <row r="64" spans="2:7" x14ac:dyDescent="0.25">
      <c r="B64" t="s">
        <v>78</v>
      </c>
    </row>
    <row r="66" spans="3:5" x14ac:dyDescent="0.25">
      <c r="C66" s="74"/>
      <c r="E66" s="74"/>
    </row>
  </sheetData>
  <mergeCells count="18">
    <mergeCell ref="B62:G62"/>
    <mergeCell ref="B5:G5"/>
    <mergeCell ref="B41:G41"/>
    <mergeCell ref="B53:G53"/>
    <mergeCell ref="B54:G54"/>
    <mergeCell ref="B55:G55"/>
    <mergeCell ref="B56:G56"/>
    <mergeCell ref="B57:G57"/>
    <mergeCell ref="B58:G58"/>
    <mergeCell ref="B59:G59"/>
    <mergeCell ref="B60:G60"/>
    <mergeCell ref="B61:G61"/>
    <mergeCell ref="B2:G2"/>
    <mergeCell ref="B3:B4"/>
    <mergeCell ref="C3:C4"/>
    <mergeCell ref="D3:D4"/>
    <mergeCell ref="E3:E4"/>
    <mergeCell ref="F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activeCell="B63" sqref="B63:G63"/>
    </sheetView>
  </sheetViews>
  <sheetFormatPr defaultRowHeight="15" x14ac:dyDescent="0.25"/>
  <cols>
    <col min="2" max="2" width="44" customWidth="1"/>
    <col min="3" max="7" width="12.7109375" customWidth="1"/>
  </cols>
  <sheetData>
    <row r="1" spans="1:8" ht="15.75" thickBot="1" x14ac:dyDescent="0.3">
      <c r="A1" t="s">
        <v>19</v>
      </c>
    </row>
    <row r="2" spans="1:8" ht="42.75" customHeight="1" thickBot="1" x14ac:dyDescent="0.35">
      <c r="B2" s="131" t="s">
        <v>79</v>
      </c>
      <c r="C2" s="132"/>
      <c r="D2" s="132"/>
      <c r="E2" s="132"/>
      <c r="F2" s="132"/>
      <c r="G2" s="133"/>
    </row>
    <row r="3" spans="1:8" ht="30" customHeight="1" x14ac:dyDescent="0.25">
      <c r="B3" s="134" t="s">
        <v>0</v>
      </c>
      <c r="C3" s="136" t="s">
        <v>30</v>
      </c>
      <c r="D3" s="136" t="s">
        <v>31</v>
      </c>
      <c r="E3" s="153" t="s">
        <v>80</v>
      </c>
      <c r="F3" s="140" t="s">
        <v>6</v>
      </c>
      <c r="G3" s="141"/>
    </row>
    <row r="4" spans="1:8" ht="43.5" customHeight="1" x14ac:dyDescent="0.25">
      <c r="B4" s="135"/>
      <c r="C4" s="137"/>
      <c r="D4" s="137"/>
      <c r="E4" s="139"/>
      <c r="F4" s="58" t="s">
        <v>81</v>
      </c>
      <c r="G4" s="59" t="s">
        <v>82</v>
      </c>
    </row>
    <row r="5" spans="1:8" x14ac:dyDescent="0.25">
      <c r="B5" s="143" t="s">
        <v>28</v>
      </c>
      <c r="C5" s="144"/>
      <c r="D5" s="144"/>
      <c r="E5" s="145"/>
      <c r="F5" s="145"/>
      <c r="G5" s="146"/>
    </row>
    <row r="6" spans="1:8" s="35" customFormat="1" ht="30" x14ac:dyDescent="0.25">
      <c r="B6" s="29" t="s">
        <v>1</v>
      </c>
      <c r="C6" s="30">
        <v>4650</v>
      </c>
      <c r="D6" s="30">
        <v>3850</v>
      </c>
      <c r="E6" s="42">
        <v>3850</v>
      </c>
      <c r="F6" s="36" t="str">
        <f t="shared" ref="F6:F12" si="0">"$"&amp;ROUND(E6-C6,1) &amp; CHAR(10) &amp;" ("&amp;ROUND((E6-C6)/C6,3)*100&amp;"%)"</f>
        <v>$-800
 (-17.2%)</v>
      </c>
      <c r="G6" s="46" t="str">
        <f t="shared" ref="G6:G12" si="1">"$"&amp;ROUND(E6-D6,1) &amp; CHAR(10) &amp;" ("&amp;ROUND((E6-D6)/D6,3)*100&amp;"%)"</f>
        <v>$0
 (0%)</v>
      </c>
      <c r="H6" s="37"/>
    </row>
    <row r="7" spans="1:8" s="25" customFormat="1" ht="30" x14ac:dyDescent="0.25">
      <c r="B7" s="6" t="s">
        <v>83</v>
      </c>
      <c r="C7" s="9">
        <v>4320</v>
      </c>
      <c r="D7" s="9">
        <v>3850</v>
      </c>
      <c r="E7" s="44">
        <v>3850</v>
      </c>
      <c r="F7" s="45" t="str">
        <f t="shared" si="0"/>
        <v>$-470
 (-10.9%)</v>
      </c>
      <c r="G7" s="47" t="s">
        <v>84</v>
      </c>
      <c r="H7" s="26"/>
    </row>
    <row r="8" spans="1:8" s="25" customFormat="1" ht="30" x14ac:dyDescent="0.25">
      <c r="B8" s="6" t="s">
        <v>35</v>
      </c>
      <c r="C8" s="9">
        <v>330</v>
      </c>
      <c r="D8" s="9">
        <v>0</v>
      </c>
      <c r="E8" s="44">
        <v>0</v>
      </c>
      <c r="F8" s="45" t="str">
        <f t="shared" si="0"/>
        <v>$-330
 (-100%)</v>
      </c>
      <c r="G8" s="47" t="s">
        <v>84</v>
      </c>
      <c r="H8" s="26"/>
    </row>
    <row r="9" spans="1:8" s="25" customFormat="1" ht="30" x14ac:dyDescent="0.25">
      <c r="B9" s="24" t="s">
        <v>21</v>
      </c>
      <c r="C9" s="9">
        <v>45</v>
      </c>
      <c r="D9" s="9">
        <v>0</v>
      </c>
      <c r="E9" s="44">
        <v>0</v>
      </c>
      <c r="F9" s="45" t="str">
        <f t="shared" si="0"/>
        <v>$-45
 (-100%)</v>
      </c>
      <c r="G9" s="47" t="s">
        <v>84</v>
      </c>
      <c r="H9" s="26"/>
    </row>
    <row r="10" spans="1:8" s="35" customFormat="1" ht="30" x14ac:dyDescent="0.25">
      <c r="B10" s="29" t="s">
        <v>5</v>
      </c>
      <c r="C10" s="30">
        <v>1350</v>
      </c>
      <c r="D10" s="30">
        <v>1125</v>
      </c>
      <c r="E10" s="42">
        <v>925.1</v>
      </c>
      <c r="F10" s="36" t="str">
        <f t="shared" si="0"/>
        <v>$-424.9
 (-31.5%)</v>
      </c>
      <c r="G10" s="46" t="str">
        <f t="shared" si="1"/>
        <v>$-199.9
 (-17.8%)</v>
      </c>
      <c r="H10" s="37"/>
    </row>
    <row r="11" spans="1:8" s="35" customFormat="1" ht="30" x14ac:dyDescent="0.25">
      <c r="B11" s="29" t="s">
        <v>85</v>
      </c>
      <c r="C11" s="30">
        <v>241</v>
      </c>
      <c r="D11" s="30">
        <v>180.7</v>
      </c>
      <c r="E11" s="42">
        <v>178.4</v>
      </c>
      <c r="F11" s="36" t="str">
        <f t="shared" si="0"/>
        <v>$-62.6
 (-26%)</v>
      </c>
      <c r="G11" s="46" t="str">
        <f t="shared" si="1"/>
        <v>$-2.3
 (-1.3%)</v>
      </c>
    </row>
    <row r="12" spans="1:8" ht="30" x14ac:dyDescent="0.25">
      <c r="B12" s="6" t="s">
        <v>36</v>
      </c>
      <c r="C12" s="9">
        <v>241</v>
      </c>
      <c r="D12" s="9">
        <v>178.4</v>
      </c>
      <c r="E12" s="44">
        <v>178.4</v>
      </c>
      <c r="F12" s="45" t="str">
        <f t="shared" si="0"/>
        <v>$-62.6
 (-26%)</v>
      </c>
      <c r="G12" s="47" t="str">
        <f t="shared" si="1"/>
        <v>$0
 (0%)</v>
      </c>
    </row>
    <row r="13" spans="1:8" ht="30" customHeight="1" x14ac:dyDescent="0.25">
      <c r="B13" s="75" t="s">
        <v>86</v>
      </c>
      <c r="C13" s="17" t="s">
        <v>8</v>
      </c>
      <c r="D13" s="17" t="s">
        <v>8</v>
      </c>
      <c r="E13" s="76" t="s">
        <v>8</v>
      </c>
      <c r="F13" s="45" t="s">
        <v>7</v>
      </c>
      <c r="G13" s="47" t="s">
        <v>7</v>
      </c>
    </row>
    <row r="14" spans="1:8" ht="30" customHeight="1" x14ac:dyDescent="0.25">
      <c r="B14" s="6" t="s">
        <v>38</v>
      </c>
      <c r="C14" s="17" t="s">
        <v>8</v>
      </c>
      <c r="D14" s="9">
        <v>2.2999999999999998</v>
      </c>
      <c r="E14" s="76" t="s">
        <v>8</v>
      </c>
      <c r="F14" s="45" t="s">
        <v>87</v>
      </c>
      <c r="G14" s="47" t="s">
        <v>7</v>
      </c>
    </row>
    <row r="15" spans="1:8" s="35" customFormat="1" ht="30" x14ac:dyDescent="0.25">
      <c r="B15" s="29" t="s">
        <v>16</v>
      </c>
      <c r="C15" s="30">
        <v>755</v>
      </c>
      <c r="D15" s="30">
        <v>674</v>
      </c>
      <c r="E15" s="42">
        <v>674</v>
      </c>
      <c r="F15" s="36" t="str">
        <f t="shared" ref="F15:F26" si="2">"$"&amp;ROUND(E15-C15,1) &amp; CHAR(10) &amp;" ("&amp;ROUND((E15-C15)/C15,3)*100&amp;"%)"</f>
        <v>$-81
 (-10.7%)</v>
      </c>
      <c r="G15" s="46" t="str">
        <f t="shared" ref="G15:G26" si="3">"$"&amp;ROUND(E15-D15,1) &amp; CHAR(10) &amp;" ("&amp;ROUND((E15-D15)/D15,3)*100&amp;"%)"</f>
        <v>$0
 (0%)</v>
      </c>
      <c r="H15" s="37"/>
    </row>
    <row r="16" spans="1:8" ht="30" x14ac:dyDescent="0.25">
      <c r="B16" s="6" t="s">
        <v>36</v>
      </c>
      <c r="C16" s="9">
        <v>755</v>
      </c>
      <c r="D16" s="9">
        <f>674-D17</f>
        <v>424</v>
      </c>
      <c r="E16" s="44">
        <v>674</v>
      </c>
      <c r="F16" s="45" t="str">
        <f t="shared" si="2"/>
        <v>$-81
 (-10.7%)</v>
      </c>
      <c r="G16" s="47" t="str">
        <f t="shared" si="3"/>
        <v>$250
 (59%)</v>
      </c>
    </row>
    <row r="17" spans="2:8" s="25" customFormat="1" x14ac:dyDescent="0.25">
      <c r="B17" s="6" t="s">
        <v>37</v>
      </c>
      <c r="C17" s="9" t="s">
        <v>24</v>
      </c>
      <c r="D17" s="9">
        <v>250</v>
      </c>
      <c r="E17" s="44" t="s">
        <v>7</v>
      </c>
      <c r="F17" s="45" t="s">
        <v>88</v>
      </c>
      <c r="G17" s="47" t="s">
        <v>88</v>
      </c>
    </row>
    <row r="18" spans="2:8" s="35" customFormat="1" ht="30" customHeight="1" x14ac:dyDescent="0.25">
      <c r="B18" s="29" t="s">
        <v>89</v>
      </c>
      <c r="C18" s="30">
        <v>959.5</v>
      </c>
      <c r="D18" s="62" t="s">
        <v>43</v>
      </c>
      <c r="E18" s="77" t="s">
        <v>90</v>
      </c>
      <c r="F18" s="36" t="s">
        <v>88</v>
      </c>
      <c r="G18" s="46" t="s">
        <v>7</v>
      </c>
    </row>
    <row r="19" spans="2:8" s="25" customFormat="1" ht="30" x14ac:dyDescent="0.25">
      <c r="B19" s="6" t="s">
        <v>36</v>
      </c>
      <c r="C19" s="9">
        <v>814.5</v>
      </c>
      <c r="D19" s="9">
        <v>749.6</v>
      </c>
      <c r="E19" s="44">
        <v>619.6</v>
      </c>
      <c r="F19" s="45" t="str">
        <f t="shared" si="2"/>
        <v>$-194.9
 (-23.9%)</v>
      </c>
      <c r="G19" s="47" t="str">
        <f t="shared" si="3"/>
        <v>$-130
 (-17.3%)</v>
      </c>
    </row>
    <row r="20" spans="2:8" s="25" customFormat="1" ht="30" x14ac:dyDescent="0.25">
      <c r="B20" s="24" t="s">
        <v>22</v>
      </c>
      <c r="C20" s="9">
        <v>275</v>
      </c>
      <c r="D20" s="9">
        <v>290</v>
      </c>
      <c r="E20" s="44">
        <v>250</v>
      </c>
      <c r="F20" s="45" t="str">
        <f t="shared" si="2"/>
        <v>$-25
 (-9.1%)</v>
      </c>
      <c r="G20" s="47" t="str">
        <f t="shared" si="3"/>
        <v>$-40
 (-13.8%)</v>
      </c>
    </row>
    <row r="21" spans="2:8" s="25" customFormat="1" x14ac:dyDescent="0.25">
      <c r="B21" s="24" t="s">
        <v>41</v>
      </c>
      <c r="C21" s="9">
        <v>51.5</v>
      </c>
      <c r="D21" s="9">
        <v>42.3</v>
      </c>
      <c r="E21" s="76" t="s">
        <v>8</v>
      </c>
      <c r="F21" s="45" t="s">
        <v>88</v>
      </c>
      <c r="G21" s="47" t="s">
        <v>88</v>
      </c>
    </row>
    <row r="22" spans="2:8" s="25" customFormat="1" ht="17.25" x14ac:dyDescent="0.25">
      <c r="B22" s="6" t="s">
        <v>23</v>
      </c>
      <c r="C22" s="9" t="s">
        <v>91</v>
      </c>
      <c r="D22" s="17" t="s">
        <v>8</v>
      </c>
      <c r="E22" s="76" t="s">
        <v>8</v>
      </c>
      <c r="F22" s="45" t="s">
        <v>88</v>
      </c>
      <c r="G22" s="47" t="s">
        <v>88</v>
      </c>
    </row>
    <row r="23" spans="2:8" s="25" customFormat="1" x14ac:dyDescent="0.25">
      <c r="B23" s="6" t="s">
        <v>38</v>
      </c>
      <c r="C23" s="17" t="s">
        <v>8</v>
      </c>
      <c r="D23" s="9">
        <v>89.956999999999994</v>
      </c>
      <c r="E23" s="76" t="s">
        <v>8</v>
      </c>
      <c r="F23" s="45" t="s">
        <v>88</v>
      </c>
      <c r="G23" s="47" t="s">
        <v>88</v>
      </c>
    </row>
    <row r="24" spans="2:8" s="25" customFormat="1" x14ac:dyDescent="0.25">
      <c r="B24" s="24" t="s">
        <v>41</v>
      </c>
      <c r="C24" s="9">
        <v>7.5</v>
      </c>
      <c r="D24" s="9">
        <v>1.7</v>
      </c>
      <c r="E24" s="76" t="s">
        <v>8</v>
      </c>
      <c r="F24" s="45" t="s">
        <v>88</v>
      </c>
      <c r="G24" s="47" t="s">
        <v>88</v>
      </c>
    </row>
    <row r="25" spans="2:8" s="35" customFormat="1" ht="30" x14ac:dyDescent="0.25">
      <c r="B25" s="29" t="s">
        <v>92</v>
      </c>
      <c r="C25" s="30">
        <v>125</v>
      </c>
      <c r="D25" s="30">
        <v>94.9</v>
      </c>
      <c r="E25" s="42">
        <v>78.5</v>
      </c>
      <c r="F25" s="36" t="str">
        <f t="shared" si="2"/>
        <v>$-46.5
 (-37.2%)</v>
      </c>
      <c r="G25" s="46" t="str">
        <f t="shared" si="3"/>
        <v>$-16.4
 (-17.3%)</v>
      </c>
    </row>
    <row r="26" spans="2:8" s="35" customFormat="1" ht="30" customHeight="1" x14ac:dyDescent="0.25">
      <c r="B26" s="10" t="s">
        <v>36</v>
      </c>
      <c r="C26" s="9">
        <v>125</v>
      </c>
      <c r="D26" s="9">
        <v>78.5</v>
      </c>
      <c r="E26" s="44">
        <v>78.5</v>
      </c>
      <c r="F26" s="45" t="str">
        <f t="shared" si="2"/>
        <v>$-46.5
 (-37.2%)</v>
      </c>
      <c r="G26" s="47" t="str">
        <f t="shared" si="3"/>
        <v>$0
 (0%)</v>
      </c>
    </row>
    <row r="27" spans="2:8" s="35" customFormat="1" ht="30" customHeight="1" x14ac:dyDescent="0.25">
      <c r="B27" s="10" t="s">
        <v>38</v>
      </c>
      <c r="C27" s="17" t="s">
        <v>8</v>
      </c>
      <c r="D27" s="9">
        <v>16.399999999999999</v>
      </c>
      <c r="E27" s="76" t="s">
        <v>8</v>
      </c>
      <c r="F27" s="45" t="s">
        <v>88</v>
      </c>
      <c r="G27" s="47" t="s">
        <v>88</v>
      </c>
    </row>
    <row r="28" spans="2:8" s="35" customFormat="1" ht="30" x14ac:dyDescent="0.25">
      <c r="B28" s="31" t="s">
        <v>27</v>
      </c>
      <c r="C28" s="30">
        <v>607.5</v>
      </c>
      <c r="D28" s="30">
        <v>0</v>
      </c>
      <c r="E28" s="42">
        <v>302</v>
      </c>
      <c r="F28" s="36" t="str">
        <f t="shared" ref="F28:F35" si="4">"$"&amp;ROUND(E28-C28,1) &amp; CHAR(10) &amp;" ("&amp;ROUND((E28-C28)/C28,3)*100&amp;"%)"</f>
        <v>$-305.5
 (-50.3%)</v>
      </c>
      <c r="G28" s="46" t="s">
        <v>93</v>
      </c>
    </row>
    <row r="29" spans="2:8" s="25" customFormat="1" ht="30" x14ac:dyDescent="0.25">
      <c r="B29" s="10" t="s">
        <v>36</v>
      </c>
      <c r="C29" s="9">
        <v>524</v>
      </c>
      <c r="D29" s="9">
        <v>0</v>
      </c>
      <c r="E29" s="44">
        <v>302</v>
      </c>
      <c r="F29" s="45" t="str">
        <f t="shared" si="4"/>
        <v>$-222
 (-42.4%)</v>
      </c>
      <c r="G29" s="47" t="s">
        <v>93</v>
      </c>
      <c r="H29" s="26"/>
    </row>
    <row r="30" spans="2:8" s="25" customFormat="1" x14ac:dyDescent="0.25">
      <c r="B30" s="10" t="s">
        <v>38</v>
      </c>
      <c r="C30" s="9">
        <v>51.1</v>
      </c>
      <c r="D30" s="9">
        <v>0</v>
      </c>
      <c r="E30" s="76" t="s">
        <v>8</v>
      </c>
      <c r="F30" s="45" t="s">
        <v>88</v>
      </c>
      <c r="G30" s="47" t="s">
        <v>88</v>
      </c>
      <c r="H30" s="26"/>
    </row>
    <row r="31" spans="2:8" s="25" customFormat="1" ht="30" x14ac:dyDescent="0.25">
      <c r="B31" s="10" t="s">
        <v>25</v>
      </c>
      <c r="C31" s="9">
        <v>32.5</v>
      </c>
      <c r="D31" s="9">
        <v>0</v>
      </c>
      <c r="E31" s="44">
        <v>0</v>
      </c>
      <c r="F31" s="45" t="str">
        <f t="shared" ref="F31" si="5">"$"&amp;ROUND(E31-C31,1) &amp; CHAR(10) &amp;" ("&amp;ROUND((E31-C31)/C31,3)*100&amp;"%)"</f>
        <v>$-32.5
 (-100%)</v>
      </c>
      <c r="G31" s="47" t="s">
        <v>84</v>
      </c>
    </row>
    <row r="32" spans="2:8" s="35" customFormat="1" ht="30" x14ac:dyDescent="0.25">
      <c r="B32" s="31" t="s">
        <v>3</v>
      </c>
      <c r="C32" s="30">
        <v>23</v>
      </c>
      <c r="D32" s="30">
        <v>0</v>
      </c>
      <c r="E32" s="42">
        <v>0</v>
      </c>
      <c r="F32" s="36" t="str">
        <f t="shared" si="4"/>
        <v>$-23
 (-100%)</v>
      </c>
      <c r="G32" s="46" t="s">
        <v>84</v>
      </c>
    </row>
    <row r="33" spans="2:10" s="35" customFormat="1" ht="30" x14ac:dyDescent="0.25">
      <c r="B33" s="31" t="s">
        <v>2</v>
      </c>
      <c r="C33" s="30">
        <v>100</v>
      </c>
      <c r="D33" s="30">
        <v>75</v>
      </c>
      <c r="E33" s="42">
        <v>75</v>
      </c>
      <c r="F33" s="36" t="str">
        <f t="shared" si="4"/>
        <v>$-25
 (-25%)</v>
      </c>
      <c r="G33" s="46" t="str">
        <f t="shared" ref="G33:G36" si="6">"$"&amp;ROUND(E33-D33,1) &amp; CHAR(10) &amp;" ("&amp;ROUND((E33-D33)/D33,3)*100&amp;"%)"</f>
        <v>$0
 (0%)</v>
      </c>
    </row>
    <row r="34" spans="2:10" s="35" customFormat="1" ht="30" x14ac:dyDescent="0.25">
      <c r="B34" s="29" t="s">
        <v>29</v>
      </c>
      <c r="C34" s="30">
        <v>72.5</v>
      </c>
      <c r="D34" s="30">
        <v>72.5</v>
      </c>
      <c r="E34" s="42">
        <v>72.5</v>
      </c>
      <c r="F34" s="36" t="str">
        <f t="shared" si="4"/>
        <v>$0
 (0%)</v>
      </c>
      <c r="G34" s="46" t="str">
        <f t="shared" si="6"/>
        <v>$0
 (0%)</v>
      </c>
      <c r="H34" s="37"/>
      <c r="I34" s="37"/>
    </row>
    <row r="35" spans="2:10" s="25" customFormat="1" ht="30" x14ac:dyDescent="0.25">
      <c r="B35" s="6" t="s">
        <v>36</v>
      </c>
      <c r="C35" s="9">
        <v>72.5</v>
      </c>
      <c r="D35" s="9">
        <v>0</v>
      </c>
      <c r="E35" s="44">
        <v>0</v>
      </c>
      <c r="F35" s="45" t="str">
        <f t="shared" si="4"/>
        <v>$-72.5
 (-100%)</v>
      </c>
      <c r="G35" s="48" t="s">
        <v>84</v>
      </c>
      <c r="I35" s="26"/>
    </row>
    <row r="36" spans="2:10" s="25" customFormat="1" ht="30" x14ac:dyDescent="0.25">
      <c r="B36" s="49" t="s">
        <v>37</v>
      </c>
      <c r="C36" s="50" t="s">
        <v>7</v>
      </c>
      <c r="D36" s="50">
        <v>72.5</v>
      </c>
      <c r="E36" s="78">
        <v>72.5</v>
      </c>
      <c r="F36" s="45" t="s">
        <v>88</v>
      </c>
      <c r="G36" s="47" t="str">
        <f t="shared" si="6"/>
        <v>$0
 (0%)</v>
      </c>
    </row>
    <row r="37" spans="2:10" s="25" customFormat="1" ht="30.75" thickBot="1" x14ac:dyDescent="0.3">
      <c r="B37" s="66" t="s">
        <v>94</v>
      </c>
      <c r="C37" s="30">
        <v>70</v>
      </c>
      <c r="D37" s="30">
        <v>0</v>
      </c>
      <c r="E37" s="42">
        <v>0</v>
      </c>
      <c r="F37" s="36" t="str">
        <f>"$"&amp;ROUND(E37-C37,1) &amp; CHAR(10) &amp;" ("&amp;ROUND((E37-C37)/C37,3)*100&amp;"%)"</f>
        <v>$-70
 (-100%)</v>
      </c>
      <c r="G37" s="46" t="s">
        <v>84</v>
      </c>
    </row>
    <row r="38" spans="2:10" s="39" customFormat="1" x14ac:dyDescent="0.25">
      <c r="B38" s="51" t="s">
        <v>26</v>
      </c>
      <c r="C38" s="52" t="s">
        <v>8</v>
      </c>
      <c r="D38" s="52" t="s">
        <v>8</v>
      </c>
      <c r="E38" s="79" t="s">
        <v>8</v>
      </c>
      <c r="F38" s="80" t="s">
        <v>88</v>
      </c>
      <c r="G38" s="81" t="s">
        <v>88</v>
      </c>
      <c r="I38" s="57"/>
    </row>
    <row r="39" spans="2:10" s="39" customFormat="1" ht="30.75" thickBot="1" x14ac:dyDescent="0.3">
      <c r="B39" s="40" t="s">
        <v>34</v>
      </c>
      <c r="C39" s="41">
        <v>8725</v>
      </c>
      <c r="D39" s="41">
        <v>6480.5</v>
      </c>
      <c r="E39" s="82">
        <f>SUM(E7,E8,E10,E12,E16,E19,E26,E29,E32,E33,E35)</f>
        <v>6702.6</v>
      </c>
      <c r="F39" s="83" t="s">
        <v>95</v>
      </c>
      <c r="G39" s="84" t="s">
        <v>96</v>
      </c>
      <c r="I39" s="57"/>
      <c r="J39" s="57"/>
    </row>
    <row r="40" spans="2:10" ht="9" customHeight="1" thickBot="1" x14ac:dyDescent="0.3">
      <c r="B40" s="27"/>
      <c r="C40" s="28"/>
      <c r="D40" s="28"/>
      <c r="E40" s="28"/>
      <c r="F40" s="28"/>
      <c r="G40" s="28"/>
    </row>
    <row r="41" spans="2:10" x14ac:dyDescent="0.25">
      <c r="B41" s="147" t="s">
        <v>9</v>
      </c>
      <c r="C41" s="148"/>
      <c r="D41" s="148"/>
      <c r="E41" s="149"/>
      <c r="F41" s="149"/>
      <c r="G41" s="150"/>
    </row>
    <row r="42" spans="2:10" s="35" customFormat="1" ht="30" x14ac:dyDescent="0.25">
      <c r="B42" s="31" t="s">
        <v>10</v>
      </c>
      <c r="C42" s="30">
        <v>435.1</v>
      </c>
      <c r="D42" s="43">
        <v>350</v>
      </c>
      <c r="E42" s="55">
        <v>408.8</v>
      </c>
      <c r="F42" s="36" t="str">
        <f t="shared" ref="F42:F52" si="7">"$"&amp;ROUND(E42-C42,1) &amp; CHAR(10) &amp;" ("&amp;ROUND((E42-C42)/C42,3)*100&amp;"%)"</f>
        <v>$-26.3
 (-6%)</v>
      </c>
      <c r="G42" s="46" t="str">
        <f t="shared" ref="G42:G48" si="8">"$"&amp;ROUND(E42-D42,1) &amp; CHAR(10) &amp;" ("&amp;ROUND((E42-D42)/D42,3)*100&amp;"%)"</f>
        <v>$58.8
 (16.8%)</v>
      </c>
    </row>
    <row r="43" spans="2:10" s="23" customFormat="1" ht="30" x14ac:dyDescent="0.25">
      <c r="B43" s="18" t="s">
        <v>12</v>
      </c>
      <c r="C43" s="8">
        <v>128.4</v>
      </c>
      <c r="D43" s="1">
        <v>69.5</v>
      </c>
      <c r="E43" s="32">
        <v>69.546999999999997</v>
      </c>
      <c r="F43" s="13" t="str">
        <f t="shared" si="7"/>
        <v>$-58.9
 (-45.8%)</v>
      </c>
      <c r="G43" s="48" t="str">
        <f t="shared" si="8"/>
        <v>$0
 (0.1%)</v>
      </c>
      <c r="I43" s="70"/>
    </row>
    <row r="44" spans="2:10" s="23" customFormat="1" ht="30" x14ac:dyDescent="0.25">
      <c r="B44" s="18" t="s">
        <v>13</v>
      </c>
      <c r="C44" s="7">
        <v>224</v>
      </c>
      <c r="D44" s="11">
        <v>206</v>
      </c>
      <c r="E44" s="85">
        <v>206</v>
      </c>
      <c r="F44" s="13" t="str">
        <f t="shared" si="7"/>
        <v>$-18
 (-8%)</v>
      </c>
      <c r="G44" s="48" t="str">
        <f t="shared" si="8"/>
        <v>$0
 (0%)</v>
      </c>
    </row>
    <row r="45" spans="2:10" s="23" customFormat="1" x14ac:dyDescent="0.25">
      <c r="B45" s="19" t="s">
        <v>14</v>
      </c>
      <c r="C45" s="9">
        <v>174</v>
      </c>
      <c r="D45" s="3">
        <v>165</v>
      </c>
      <c r="E45" s="76" t="s">
        <v>8</v>
      </c>
      <c r="F45" s="13" t="e">
        <f t="shared" si="7"/>
        <v>#VALUE!</v>
      </c>
      <c r="G45" s="48" t="e">
        <f t="shared" si="8"/>
        <v>#VALUE!</v>
      </c>
    </row>
    <row r="46" spans="2:10" s="23" customFormat="1" x14ac:dyDescent="0.25">
      <c r="B46" s="19" t="s">
        <v>18</v>
      </c>
      <c r="C46" s="4">
        <v>50</v>
      </c>
      <c r="D46" s="12">
        <v>41</v>
      </c>
      <c r="E46" s="76" t="s">
        <v>8</v>
      </c>
      <c r="F46" s="13" t="e">
        <f t="shared" si="7"/>
        <v>#VALUE!</v>
      </c>
      <c r="G46" s="48" t="e">
        <f t="shared" si="8"/>
        <v>#VALUE!</v>
      </c>
    </row>
    <row r="47" spans="2:10" s="23" customFormat="1" ht="30" x14ac:dyDescent="0.25">
      <c r="B47" s="18" t="s">
        <v>15</v>
      </c>
      <c r="C47" s="8">
        <v>24.5</v>
      </c>
      <c r="D47" s="1">
        <v>24.5</v>
      </c>
      <c r="E47" s="85">
        <v>24.452999999999999</v>
      </c>
      <c r="F47" s="13" t="str">
        <f t="shared" si="7"/>
        <v>$0
 (-0.2%)</v>
      </c>
      <c r="G47" s="48" t="str">
        <f t="shared" si="8"/>
        <v>$0
 (-0.2%)</v>
      </c>
    </row>
    <row r="48" spans="2:10" s="23" customFormat="1" ht="32.25" x14ac:dyDescent="0.25">
      <c r="B48" s="20" t="s">
        <v>97</v>
      </c>
      <c r="C48" s="15">
        <v>58.2</v>
      </c>
      <c r="D48" s="16">
        <v>50</v>
      </c>
      <c r="E48" s="33">
        <v>108.762</v>
      </c>
      <c r="F48" s="13" t="str">
        <f t="shared" si="7"/>
        <v>$50.6
 (86.9%)</v>
      </c>
      <c r="G48" s="48" t="str">
        <f t="shared" si="8"/>
        <v>$58.8
 (117.5%)</v>
      </c>
    </row>
    <row r="49" spans="2:7" s="35" customFormat="1" ht="30" x14ac:dyDescent="0.25">
      <c r="B49" s="31" t="s">
        <v>17</v>
      </c>
      <c r="C49" s="56">
        <v>681.7</v>
      </c>
      <c r="D49" s="56">
        <v>487.2</v>
      </c>
      <c r="E49" s="86" t="s">
        <v>8</v>
      </c>
      <c r="F49" s="36" t="s">
        <v>88</v>
      </c>
      <c r="G49" s="46" t="s">
        <v>88</v>
      </c>
    </row>
    <row r="50" spans="2:7" s="23" customFormat="1" x14ac:dyDescent="0.25">
      <c r="B50" s="21" t="s">
        <v>1</v>
      </c>
      <c r="C50" s="15">
        <v>420.5</v>
      </c>
      <c r="D50" s="15">
        <v>346.2</v>
      </c>
      <c r="E50" s="76" t="s">
        <v>8</v>
      </c>
      <c r="F50" s="13" t="s">
        <v>88</v>
      </c>
      <c r="G50" s="48" t="s">
        <v>88</v>
      </c>
    </row>
    <row r="51" spans="2:7" s="23" customFormat="1" x14ac:dyDescent="0.25">
      <c r="B51" s="21" t="s">
        <v>16</v>
      </c>
      <c r="C51" s="15">
        <v>189</v>
      </c>
      <c r="D51" s="16">
        <v>141</v>
      </c>
      <c r="E51" s="76" t="s">
        <v>8</v>
      </c>
      <c r="F51" s="13" t="s">
        <v>88</v>
      </c>
      <c r="G51" s="48" t="s">
        <v>88</v>
      </c>
    </row>
    <row r="52" spans="2:7" s="23" customFormat="1" ht="30.75" thickBot="1" x14ac:dyDescent="0.3">
      <c r="B52" s="22" t="s">
        <v>11</v>
      </c>
      <c r="C52" s="5">
        <v>72.2</v>
      </c>
      <c r="D52" s="2">
        <v>0</v>
      </c>
      <c r="E52" s="34">
        <v>70</v>
      </c>
      <c r="F52" s="14" t="str">
        <f t="shared" si="7"/>
        <v>$-2.2
 (-3%)</v>
      </c>
      <c r="G52" s="54" t="s">
        <v>98</v>
      </c>
    </row>
    <row r="53" spans="2:7" x14ac:dyDescent="0.25">
      <c r="B53" s="142" t="s">
        <v>4</v>
      </c>
      <c r="C53" s="142"/>
      <c r="D53" s="142"/>
      <c r="E53" s="142"/>
      <c r="F53" s="142"/>
      <c r="G53" s="142"/>
    </row>
    <row r="54" spans="2:7" ht="24" customHeight="1" x14ac:dyDescent="0.25">
      <c r="B54" s="142" t="s">
        <v>33</v>
      </c>
      <c r="C54" s="142"/>
      <c r="D54" s="142"/>
      <c r="E54" s="142"/>
      <c r="F54" s="142"/>
      <c r="G54" s="142"/>
    </row>
    <row r="55" spans="2:7" ht="24" customHeight="1" x14ac:dyDescent="0.25">
      <c r="B55" s="142" t="s">
        <v>99</v>
      </c>
      <c r="C55" s="142"/>
      <c r="D55" s="142"/>
      <c r="E55" s="142"/>
      <c r="F55" s="142"/>
      <c r="G55" s="142"/>
    </row>
    <row r="56" spans="2:7" ht="26.25" customHeight="1" x14ac:dyDescent="0.25">
      <c r="B56" s="142" t="s">
        <v>100</v>
      </c>
      <c r="C56" s="142"/>
      <c r="D56" s="142"/>
      <c r="E56" s="142"/>
      <c r="F56" s="142"/>
      <c r="G56" s="142"/>
    </row>
    <row r="57" spans="2:7" ht="27" customHeight="1" x14ac:dyDescent="0.25">
      <c r="B57" s="142" t="s">
        <v>101</v>
      </c>
      <c r="C57" s="142"/>
      <c r="D57" s="142"/>
      <c r="E57" s="142"/>
      <c r="F57" s="142"/>
      <c r="G57" s="142"/>
    </row>
    <row r="58" spans="2:7" ht="48" customHeight="1" x14ac:dyDescent="0.25">
      <c r="B58" s="142" t="s">
        <v>102</v>
      </c>
      <c r="C58" s="142"/>
      <c r="D58" s="142"/>
      <c r="E58" s="142"/>
      <c r="F58" s="142"/>
      <c r="G58" s="142"/>
    </row>
    <row r="59" spans="2:7" ht="27.75" customHeight="1" x14ac:dyDescent="0.25">
      <c r="B59" s="142" t="s">
        <v>103</v>
      </c>
      <c r="C59" s="142"/>
      <c r="D59" s="142"/>
      <c r="E59" s="142"/>
      <c r="F59" s="142"/>
      <c r="G59" s="142"/>
    </row>
    <row r="60" spans="2:7" ht="27" customHeight="1" x14ac:dyDescent="0.25">
      <c r="B60" s="142" t="s">
        <v>104</v>
      </c>
      <c r="C60" s="142"/>
      <c r="D60" s="142"/>
      <c r="E60" s="142"/>
      <c r="F60" s="142"/>
      <c r="G60" s="142"/>
    </row>
    <row r="61" spans="2:7" ht="27" customHeight="1" x14ac:dyDescent="0.25">
      <c r="B61" s="142" t="s">
        <v>105</v>
      </c>
      <c r="C61" s="142"/>
      <c r="D61" s="142"/>
      <c r="E61" s="142"/>
      <c r="F61" s="142"/>
      <c r="G61" s="142"/>
    </row>
    <row r="62" spans="2:7" s="72" customFormat="1" ht="53.25" customHeight="1" x14ac:dyDescent="0.25">
      <c r="B62" s="151" t="s">
        <v>106</v>
      </c>
      <c r="C62" s="151"/>
      <c r="D62" s="151"/>
      <c r="E62" s="151"/>
      <c r="F62" s="151"/>
      <c r="G62" s="151"/>
    </row>
    <row r="63" spans="2:7" ht="14.25" customHeight="1" x14ac:dyDescent="0.25">
      <c r="B63" s="152" t="s">
        <v>107</v>
      </c>
      <c r="C63" s="152"/>
      <c r="D63" s="152"/>
      <c r="E63" s="152"/>
      <c r="F63" s="152"/>
      <c r="G63" s="152"/>
    </row>
    <row r="64" spans="2:7" ht="14.25" customHeight="1" x14ac:dyDescent="0.25">
      <c r="B64" s="73"/>
      <c r="C64" s="73"/>
      <c r="D64" s="73"/>
      <c r="E64" s="73"/>
      <c r="F64" s="73"/>
      <c r="G64" s="73"/>
    </row>
    <row r="65" spans="2:2" x14ac:dyDescent="0.25">
      <c r="B65" t="s">
        <v>108</v>
      </c>
    </row>
  </sheetData>
  <mergeCells count="19">
    <mergeCell ref="B63:G63"/>
    <mergeCell ref="B57:G57"/>
    <mergeCell ref="B58:G58"/>
    <mergeCell ref="B59:G59"/>
    <mergeCell ref="B60:G60"/>
    <mergeCell ref="B61:G61"/>
    <mergeCell ref="B62:G62"/>
    <mergeCell ref="B56:G56"/>
    <mergeCell ref="B2:G2"/>
    <mergeCell ref="B3:B4"/>
    <mergeCell ref="C3:C4"/>
    <mergeCell ref="D3:D4"/>
    <mergeCell ref="E3:E4"/>
    <mergeCell ref="F3:G3"/>
    <mergeCell ref="B5:G5"/>
    <mergeCell ref="B41:G41"/>
    <mergeCell ref="B53:G53"/>
    <mergeCell ref="B54:G54"/>
    <mergeCell ref="B55:G5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0"/>
  <sheetViews>
    <sheetView tabSelected="1" zoomScale="85" zoomScaleNormal="85" workbookViewId="0">
      <pane ySplit="4" topLeftCell="A8" activePane="bottomLeft" state="frozen"/>
      <selection pane="bottomLeft" activeCell="H26" sqref="H26"/>
    </sheetView>
  </sheetViews>
  <sheetFormatPr defaultRowHeight="14.25" x14ac:dyDescent="0.2"/>
  <cols>
    <col min="1" max="1" width="9.140625" style="87"/>
    <col min="2" max="2" width="44" style="99" customWidth="1"/>
    <col min="3" max="9" width="15.7109375" style="100" customWidth="1"/>
    <col min="10" max="16384" width="9.140625" style="87"/>
  </cols>
  <sheetData>
    <row r="1" spans="2:9" ht="15" thickBot="1" x14ac:dyDescent="0.25"/>
    <row r="2" spans="2:9" ht="45.75" customHeight="1" x14ac:dyDescent="0.2">
      <c r="B2" s="154" t="s">
        <v>177</v>
      </c>
      <c r="C2" s="155"/>
      <c r="D2" s="155"/>
      <c r="E2" s="155"/>
      <c r="F2" s="155"/>
      <c r="G2" s="155"/>
      <c r="H2" s="156"/>
      <c r="I2" s="157"/>
    </row>
    <row r="3" spans="2:9" ht="27.75" customHeight="1" x14ac:dyDescent="0.2">
      <c r="B3" s="167" t="s">
        <v>0</v>
      </c>
      <c r="C3" s="166" t="s">
        <v>109</v>
      </c>
      <c r="D3" s="166" t="s">
        <v>112</v>
      </c>
      <c r="E3" s="166" t="s">
        <v>115</v>
      </c>
      <c r="F3" s="168" t="s">
        <v>131</v>
      </c>
      <c r="G3" s="158" t="s">
        <v>110</v>
      </c>
      <c r="H3" s="159"/>
      <c r="I3" s="160"/>
    </row>
    <row r="4" spans="2:9" ht="36.75" customHeight="1" x14ac:dyDescent="0.2">
      <c r="B4" s="167"/>
      <c r="C4" s="166"/>
      <c r="D4" s="166"/>
      <c r="E4" s="166"/>
      <c r="F4" s="168"/>
      <c r="G4" s="114" t="s">
        <v>119</v>
      </c>
      <c r="H4" s="118" t="s">
        <v>120</v>
      </c>
      <c r="I4" s="115" t="s">
        <v>121</v>
      </c>
    </row>
    <row r="5" spans="2:9" ht="15" x14ac:dyDescent="0.2">
      <c r="B5" s="161" t="s">
        <v>28</v>
      </c>
      <c r="C5" s="162"/>
      <c r="D5" s="162"/>
      <c r="E5" s="162"/>
      <c r="F5" s="162"/>
      <c r="G5" s="162"/>
      <c r="H5" s="163"/>
      <c r="I5" s="164"/>
    </row>
    <row r="6" spans="2:9" s="103" customFormat="1" ht="30" x14ac:dyDescent="0.25">
      <c r="B6" s="88" t="s">
        <v>1</v>
      </c>
      <c r="C6" s="89">
        <v>4650</v>
      </c>
      <c r="D6" s="90">
        <v>3850</v>
      </c>
      <c r="E6" s="89">
        <v>4650</v>
      </c>
      <c r="F6" s="111">
        <v>4700</v>
      </c>
      <c r="G6" s="119" t="s">
        <v>122</v>
      </c>
      <c r="H6" s="120" t="s">
        <v>141</v>
      </c>
      <c r="I6" s="121" t="s">
        <v>122</v>
      </c>
    </row>
    <row r="7" spans="2:9" s="110" customFormat="1" ht="30" customHeight="1" x14ac:dyDescent="0.2">
      <c r="B7" s="106" t="s">
        <v>132</v>
      </c>
      <c r="C7" s="91">
        <v>4320</v>
      </c>
      <c r="D7" s="92">
        <v>3850</v>
      </c>
      <c r="E7" s="91">
        <v>4320</v>
      </c>
      <c r="F7" s="112">
        <v>4370</v>
      </c>
      <c r="G7" s="122" t="s">
        <v>142</v>
      </c>
      <c r="H7" s="123" t="s">
        <v>143</v>
      </c>
      <c r="I7" s="124" t="s">
        <v>142</v>
      </c>
    </row>
    <row r="8" spans="2:9" s="110" customFormat="1" ht="30" customHeight="1" x14ac:dyDescent="0.2">
      <c r="B8" s="106" t="s">
        <v>35</v>
      </c>
      <c r="C8" s="91">
        <v>330</v>
      </c>
      <c r="D8" s="92">
        <v>0</v>
      </c>
      <c r="E8" s="91">
        <v>330</v>
      </c>
      <c r="F8" s="112">
        <v>330</v>
      </c>
      <c r="G8" s="122" t="s">
        <v>84</v>
      </c>
      <c r="H8" s="123" t="s">
        <v>48</v>
      </c>
      <c r="I8" s="124" t="s">
        <v>84</v>
      </c>
    </row>
    <row r="9" spans="2:9" s="110" customFormat="1" ht="30" customHeight="1" x14ac:dyDescent="0.2">
      <c r="B9" s="107" t="s">
        <v>21</v>
      </c>
      <c r="C9" s="91">
        <v>45</v>
      </c>
      <c r="D9" s="92">
        <v>0</v>
      </c>
      <c r="E9" s="93" t="s">
        <v>8</v>
      </c>
      <c r="F9" s="116">
        <v>45</v>
      </c>
      <c r="G9" s="122" t="s">
        <v>84</v>
      </c>
      <c r="H9" s="123" t="s">
        <v>49</v>
      </c>
      <c r="I9" s="124" t="s">
        <v>24</v>
      </c>
    </row>
    <row r="10" spans="2:9" s="103" customFormat="1" ht="30" customHeight="1" x14ac:dyDescent="0.25">
      <c r="B10" s="88" t="s">
        <v>5</v>
      </c>
      <c r="C10" s="89">
        <v>1350</v>
      </c>
      <c r="D10" s="90">
        <v>925.1</v>
      </c>
      <c r="E10" s="89">
        <v>1350</v>
      </c>
      <c r="F10" s="111">
        <v>1350</v>
      </c>
      <c r="G10" s="119" t="s">
        <v>84</v>
      </c>
      <c r="H10" s="120" t="s">
        <v>144</v>
      </c>
      <c r="I10" s="121" t="s">
        <v>84</v>
      </c>
    </row>
    <row r="11" spans="2:9" s="103" customFormat="1" ht="30" customHeight="1" x14ac:dyDescent="0.25">
      <c r="B11" s="88" t="s">
        <v>133</v>
      </c>
      <c r="C11" s="89" t="s">
        <v>24</v>
      </c>
      <c r="D11" s="90">
        <v>180.8</v>
      </c>
      <c r="E11" s="89" t="s">
        <v>24</v>
      </c>
      <c r="F11" s="111" t="s">
        <v>24</v>
      </c>
      <c r="G11" s="119" t="s">
        <v>24</v>
      </c>
      <c r="H11" s="120" t="s">
        <v>24</v>
      </c>
      <c r="I11" s="121" t="s">
        <v>24</v>
      </c>
    </row>
    <row r="12" spans="2:9" s="110" customFormat="1" ht="30" customHeight="1" x14ac:dyDescent="0.2">
      <c r="B12" s="106" t="s">
        <v>36</v>
      </c>
      <c r="C12" s="91">
        <v>261</v>
      </c>
      <c r="D12" s="92">
        <v>178.4</v>
      </c>
      <c r="E12" s="91">
        <v>302</v>
      </c>
      <c r="F12" s="112">
        <v>275</v>
      </c>
      <c r="G12" s="122" t="s">
        <v>145</v>
      </c>
      <c r="H12" s="123" t="s">
        <v>146</v>
      </c>
      <c r="I12" s="124" t="s">
        <v>147</v>
      </c>
    </row>
    <row r="13" spans="2:9" s="110" customFormat="1" ht="30" customHeight="1" x14ac:dyDescent="0.2">
      <c r="B13" s="106" t="s">
        <v>38</v>
      </c>
      <c r="C13" s="93" t="s">
        <v>8</v>
      </c>
      <c r="D13" s="92">
        <v>2.4</v>
      </c>
      <c r="E13" s="93" t="s">
        <v>8</v>
      </c>
      <c r="F13" s="116" t="s">
        <v>8</v>
      </c>
      <c r="G13" s="119" t="s">
        <v>24</v>
      </c>
      <c r="H13" s="120" t="s">
        <v>24</v>
      </c>
      <c r="I13" s="121" t="s">
        <v>24</v>
      </c>
    </row>
    <row r="14" spans="2:9" s="103" customFormat="1" ht="30" customHeight="1" x14ac:dyDescent="0.25">
      <c r="B14" s="88" t="s">
        <v>16</v>
      </c>
      <c r="C14" s="89">
        <v>755</v>
      </c>
      <c r="D14" s="90">
        <v>674</v>
      </c>
      <c r="E14" s="89">
        <v>755</v>
      </c>
      <c r="F14" s="111">
        <v>755</v>
      </c>
      <c r="G14" s="119" t="s">
        <v>84</v>
      </c>
      <c r="H14" s="120" t="s">
        <v>148</v>
      </c>
      <c r="I14" s="121" t="s">
        <v>84</v>
      </c>
    </row>
    <row r="15" spans="2:9" s="103" customFormat="1" ht="30" customHeight="1" x14ac:dyDescent="0.25">
      <c r="B15" s="88" t="s">
        <v>134</v>
      </c>
      <c r="C15" s="104" t="s">
        <v>24</v>
      </c>
      <c r="D15" s="105" t="s">
        <v>135</v>
      </c>
      <c r="E15" s="89" t="s">
        <v>24</v>
      </c>
      <c r="F15" s="111" t="s">
        <v>24</v>
      </c>
      <c r="G15" s="119" t="s">
        <v>24</v>
      </c>
      <c r="H15" s="120" t="s">
        <v>24</v>
      </c>
      <c r="I15" s="121" t="s">
        <v>24</v>
      </c>
    </row>
    <row r="16" spans="2:9" s="110" customFormat="1" ht="30" customHeight="1" x14ac:dyDescent="0.2">
      <c r="B16" s="106" t="s">
        <v>36</v>
      </c>
      <c r="C16" s="91">
        <v>829.5</v>
      </c>
      <c r="D16" s="92">
        <v>619.6</v>
      </c>
      <c r="E16" s="91">
        <v>845</v>
      </c>
      <c r="F16" s="112">
        <v>829.5</v>
      </c>
      <c r="G16" s="122" t="s">
        <v>84</v>
      </c>
      <c r="H16" s="123" t="s">
        <v>149</v>
      </c>
      <c r="I16" s="124" t="s">
        <v>150</v>
      </c>
    </row>
    <row r="17" spans="2:17" s="110" customFormat="1" ht="30" customHeight="1" x14ac:dyDescent="0.2">
      <c r="B17" s="107" t="s">
        <v>22</v>
      </c>
      <c r="C17" s="91">
        <v>290</v>
      </c>
      <c r="D17" s="92">
        <v>250</v>
      </c>
      <c r="E17" s="91">
        <v>290</v>
      </c>
      <c r="F17" s="112">
        <v>290</v>
      </c>
      <c r="G17" s="122" t="s">
        <v>84</v>
      </c>
      <c r="H17" s="123" t="s">
        <v>151</v>
      </c>
      <c r="I17" s="124" t="s">
        <v>84</v>
      </c>
    </row>
    <row r="18" spans="2:17" s="110" customFormat="1" ht="30" customHeight="1" x14ac:dyDescent="0.2">
      <c r="B18" s="107" t="s">
        <v>41</v>
      </c>
      <c r="C18" s="91">
        <v>51.5</v>
      </c>
      <c r="D18" s="92">
        <v>21.3</v>
      </c>
      <c r="E18" s="91">
        <v>51.5</v>
      </c>
      <c r="F18" s="112">
        <v>51.5</v>
      </c>
      <c r="G18" s="122" t="s">
        <v>84</v>
      </c>
      <c r="H18" s="123" t="s">
        <v>152</v>
      </c>
      <c r="I18" s="124" t="s">
        <v>84</v>
      </c>
    </row>
    <row r="19" spans="2:17" s="110" customFormat="1" ht="30" customHeight="1" x14ac:dyDescent="0.2">
      <c r="B19" s="106" t="s">
        <v>23</v>
      </c>
      <c r="C19" s="91" t="s">
        <v>137</v>
      </c>
      <c r="D19" s="94" t="s">
        <v>8</v>
      </c>
      <c r="E19" s="91">
        <v>132.5</v>
      </c>
      <c r="F19" s="112" t="s">
        <v>139</v>
      </c>
      <c r="G19" s="122" t="s">
        <v>51</v>
      </c>
      <c r="H19" s="123" t="s">
        <v>24</v>
      </c>
      <c r="I19" s="124" t="s">
        <v>138</v>
      </c>
    </row>
    <row r="20" spans="2:17" s="110" customFormat="1" ht="30" customHeight="1" x14ac:dyDescent="0.2">
      <c r="B20" s="106" t="s">
        <v>38</v>
      </c>
      <c r="C20" s="93" t="s">
        <v>8</v>
      </c>
      <c r="D20" s="92">
        <v>71.387</v>
      </c>
      <c r="E20" s="93" t="s">
        <v>8</v>
      </c>
      <c r="F20" s="116" t="s">
        <v>8</v>
      </c>
      <c r="G20" s="122" t="s">
        <v>24</v>
      </c>
      <c r="H20" s="123" t="s">
        <v>24</v>
      </c>
      <c r="I20" s="124" t="s">
        <v>24</v>
      </c>
    </row>
    <row r="21" spans="2:17" s="110" customFormat="1" ht="30" customHeight="1" x14ac:dyDescent="0.2">
      <c r="B21" s="107" t="s">
        <v>41</v>
      </c>
      <c r="C21" s="91">
        <v>7.5</v>
      </c>
      <c r="D21" s="92">
        <v>3.5</v>
      </c>
      <c r="E21" s="91">
        <v>7.5</v>
      </c>
      <c r="F21" s="112">
        <v>7.5</v>
      </c>
      <c r="G21" s="122" t="s">
        <v>84</v>
      </c>
      <c r="H21" s="123" t="s">
        <v>153</v>
      </c>
      <c r="I21" s="124" t="s">
        <v>84</v>
      </c>
    </row>
    <row r="22" spans="2:17" s="103" customFormat="1" ht="30" customHeight="1" x14ac:dyDescent="0.25">
      <c r="B22" s="88" t="s">
        <v>140</v>
      </c>
      <c r="C22" s="89" t="s">
        <v>24</v>
      </c>
      <c r="D22" s="90">
        <v>101.3</v>
      </c>
      <c r="E22" s="89" t="s">
        <v>24</v>
      </c>
      <c r="F22" s="111" t="s">
        <v>24</v>
      </c>
      <c r="G22" s="119" t="s">
        <v>24</v>
      </c>
      <c r="H22" s="120" t="s">
        <v>24</v>
      </c>
      <c r="I22" s="121" t="s">
        <v>24</v>
      </c>
    </row>
    <row r="23" spans="2:17" s="110" customFormat="1" ht="30" customHeight="1" x14ac:dyDescent="0.2">
      <c r="B23" s="108" t="s">
        <v>36</v>
      </c>
      <c r="C23" s="91">
        <v>125</v>
      </c>
      <c r="D23" s="92">
        <v>78.5</v>
      </c>
      <c r="E23" s="91">
        <v>145</v>
      </c>
      <c r="F23" s="112">
        <v>135</v>
      </c>
      <c r="G23" s="122" t="s">
        <v>154</v>
      </c>
      <c r="H23" s="123" t="s">
        <v>155</v>
      </c>
      <c r="I23" s="124" t="s">
        <v>156</v>
      </c>
    </row>
    <row r="24" spans="2:17" s="110" customFormat="1" ht="30" customHeight="1" x14ac:dyDescent="0.2">
      <c r="B24" s="108" t="s">
        <v>38</v>
      </c>
      <c r="C24" s="93" t="s">
        <v>8</v>
      </c>
      <c r="D24" s="92">
        <v>22.8</v>
      </c>
      <c r="E24" s="93" t="s">
        <v>8</v>
      </c>
      <c r="F24" s="116" t="s">
        <v>8</v>
      </c>
      <c r="G24" s="122" t="s">
        <v>24</v>
      </c>
      <c r="H24" s="123" t="s">
        <v>24</v>
      </c>
      <c r="I24" s="124" t="s">
        <v>24</v>
      </c>
    </row>
    <row r="25" spans="2:17" s="103" customFormat="1" ht="30" customHeight="1" x14ac:dyDescent="0.25">
      <c r="B25" s="95" t="s">
        <v>27</v>
      </c>
      <c r="C25" s="89">
        <v>607.5</v>
      </c>
      <c r="D25" s="90">
        <v>330.5</v>
      </c>
      <c r="E25" s="89">
        <v>461</v>
      </c>
      <c r="F25" s="111">
        <v>632.54999999999995</v>
      </c>
      <c r="G25" s="119" t="s">
        <v>157</v>
      </c>
      <c r="H25" s="120" t="s">
        <v>158</v>
      </c>
      <c r="I25" s="121" t="s">
        <v>159</v>
      </c>
    </row>
    <row r="26" spans="2:17" s="110" customFormat="1" ht="30" customHeight="1" x14ac:dyDescent="0.2">
      <c r="B26" s="108" t="s">
        <v>36</v>
      </c>
      <c r="C26" s="91">
        <v>523.95000000000005</v>
      </c>
      <c r="D26" s="92">
        <v>302</v>
      </c>
      <c r="E26" s="93" t="s">
        <v>8</v>
      </c>
      <c r="F26" s="112">
        <v>544</v>
      </c>
      <c r="G26" s="122" t="s">
        <v>160</v>
      </c>
      <c r="H26" s="123" t="s">
        <v>161</v>
      </c>
      <c r="I26" s="124" t="s">
        <v>24</v>
      </c>
      <c r="K26" s="130"/>
      <c r="L26" s="130"/>
      <c r="N26" s="130"/>
      <c r="O26" s="130"/>
      <c r="P26" s="130"/>
      <c r="Q26" s="130"/>
    </row>
    <row r="27" spans="2:17" s="110" customFormat="1" ht="30" customHeight="1" x14ac:dyDescent="0.2">
      <c r="B27" s="108" t="s">
        <v>38</v>
      </c>
      <c r="C27" s="91">
        <v>51.05</v>
      </c>
      <c r="D27" s="92">
        <v>28.5</v>
      </c>
      <c r="E27" s="93" t="s">
        <v>8</v>
      </c>
      <c r="F27" s="112">
        <v>51.05</v>
      </c>
      <c r="G27" s="122" t="s">
        <v>84</v>
      </c>
      <c r="H27" s="123" t="s">
        <v>162</v>
      </c>
      <c r="I27" s="124" t="s">
        <v>24</v>
      </c>
    </row>
    <row r="28" spans="2:17" s="110" customFormat="1" ht="30" customHeight="1" x14ac:dyDescent="0.2">
      <c r="B28" s="108" t="s">
        <v>25</v>
      </c>
      <c r="C28" s="91">
        <v>32.5</v>
      </c>
      <c r="D28" s="92">
        <v>0</v>
      </c>
      <c r="E28" s="91">
        <v>0</v>
      </c>
      <c r="F28" s="112">
        <v>37.5</v>
      </c>
      <c r="G28" s="122" t="s">
        <v>163</v>
      </c>
      <c r="H28" s="123" t="s">
        <v>123</v>
      </c>
      <c r="I28" s="124" t="s">
        <v>123</v>
      </c>
    </row>
    <row r="29" spans="2:17" s="103" customFormat="1" ht="30" customHeight="1" x14ac:dyDescent="0.25">
      <c r="B29" s="95" t="s">
        <v>3</v>
      </c>
      <c r="C29" s="89">
        <v>23</v>
      </c>
      <c r="D29" s="90">
        <v>0</v>
      </c>
      <c r="E29" s="89">
        <v>23</v>
      </c>
      <c r="F29" s="111">
        <v>25</v>
      </c>
      <c r="G29" s="119" t="s">
        <v>164</v>
      </c>
      <c r="H29" s="120" t="s">
        <v>118</v>
      </c>
      <c r="I29" s="121" t="s">
        <v>164</v>
      </c>
    </row>
    <row r="30" spans="2:17" s="103" customFormat="1" ht="30" customHeight="1" x14ac:dyDescent="0.25">
      <c r="B30" s="95" t="s">
        <v>58</v>
      </c>
      <c r="C30" s="89">
        <v>100</v>
      </c>
      <c r="D30" s="90">
        <v>75</v>
      </c>
      <c r="E30" s="117" t="s">
        <v>8</v>
      </c>
      <c r="F30" s="111">
        <v>105.95</v>
      </c>
      <c r="G30" s="119" t="s">
        <v>165</v>
      </c>
      <c r="H30" s="120" t="s">
        <v>166</v>
      </c>
      <c r="I30" s="121" t="s">
        <v>24</v>
      </c>
    </row>
    <row r="31" spans="2:17" s="103" customFormat="1" ht="30" customHeight="1" x14ac:dyDescent="0.25">
      <c r="B31" s="88" t="s">
        <v>29</v>
      </c>
      <c r="C31" s="89">
        <v>172.55</v>
      </c>
      <c r="D31" s="90">
        <v>72.5</v>
      </c>
      <c r="E31" s="89">
        <v>172.55</v>
      </c>
      <c r="F31" s="111">
        <v>100</v>
      </c>
      <c r="G31" s="119" t="s">
        <v>167</v>
      </c>
      <c r="H31" s="120" t="s">
        <v>168</v>
      </c>
      <c r="I31" s="121" t="s">
        <v>167</v>
      </c>
    </row>
    <row r="32" spans="2:17" s="110" customFormat="1" ht="30" customHeight="1" x14ac:dyDescent="0.2">
      <c r="B32" s="106" t="s">
        <v>36</v>
      </c>
      <c r="C32" s="91">
        <v>72.55</v>
      </c>
      <c r="D32" s="92">
        <v>0</v>
      </c>
      <c r="E32" s="91">
        <v>125</v>
      </c>
      <c r="F32" s="112">
        <v>72.55</v>
      </c>
      <c r="G32" s="122" t="s">
        <v>84</v>
      </c>
      <c r="H32" s="123" t="s">
        <v>59</v>
      </c>
      <c r="I32" s="124" t="s">
        <v>169</v>
      </c>
    </row>
    <row r="33" spans="2:9" s="110" customFormat="1" ht="30" customHeight="1" x14ac:dyDescent="0.2">
      <c r="B33" s="106" t="s">
        <v>37</v>
      </c>
      <c r="C33" s="91">
        <v>100</v>
      </c>
      <c r="D33" s="92">
        <v>72.5</v>
      </c>
      <c r="E33" s="91">
        <v>47.55</v>
      </c>
      <c r="F33" s="112">
        <v>27.45</v>
      </c>
      <c r="G33" s="122" t="s">
        <v>170</v>
      </c>
      <c r="H33" s="123" t="s">
        <v>171</v>
      </c>
      <c r="I33" s="124" t="s">
        <v>172</v>
      </c>
    </row>
    <row r="34" spans="2:9" s="103" customFormat="1" ht="30" customHeight="1" x14ac:dyDescent="0.25">
      <c r="B34" s="96" t="s">
        <v>116</v>
      </c>
      <c r="C34" s="89">
        <v>35</v>
      </c>
      <c r="D34" s="90">
        <v>0</v>
      </c>
      <c r="E34" s="89">
        <v>25</v>
      </c>
      <c r="F34" s="128" t="s">
        <v>42</v>
      </c>
      <c r="G34" s="119" t="s">
        <v>173</v>
      </c>
      <c r="H34" s="120" t="s">
        <v>24</v>
      </c>
      <c r="I34" s="121" t="s">
        <v>174</v>
      </c>
    </row>
    <row r="35" spans="2:9" s="110" customFormat="1" ht="30" customHeight="1" x14ac:dyDescent="0.2">
      <c r="B35" s="106" t="s">
        <v>37</v>
      </c>
      <c r="C35" s="91">
        <v>35</v>
      </c>
      <c r="D35" s="92">
        <v>0</v>
      </c>
      <c r="E35" s="91">
        <v>25</v>
      </c>
      <c r="F35" s="129" t="s">
        <v>42</v>
      </c>
      <c r="G35" s="122" t="s">
        <v>173</v>
      </c>
      <c r="H35" s="123" t="s">
        <v>24</v>
      </c>
      <c r="I35" s="124" t="s">
        <v>174</v>
      </c>
    </row>
    <row r="36" spans="2:9" s="103" customFormat="1" ht="30" customHeight="1" thickBot="1" x14ac:dyDescent="0.3">
      <c r="B36" s="97" t="s">
        <v>64</v>
      </c>
      <c r="C36" s="98">
        <v>8690</v>
      </c>
      <c r="D36" s="109">
        <v>6702.6009999999997</v>
      </c>
      <c r="E36" s="98">
        <v>8690</v>
      </c>
      <c r="F36" s="113">
        <v>8792</v>
      </c>
      <c r="G36" s="125" t="s">
        <v>175</v>
      </c>
      <c r="H36" s="126" t="s">
        <v>176</v>
      </c>
      <c r="I36" s="127" t="s">
        <v>175</v>
      </c>
    </row>
    <row r="37" spans="2:9" x14ac:dyDescent="0.2">
      <c r="B37" s="87"/>
      <c r="C37" s="102"/>
      <c r="D37" s="102"/>
      <c r="E37" s="102"/>
      <c r="F37" s="102"/>
      <c r="G37" s="102"/>
      <c r="H37" s="102"/>
      <c r="I37" s="102"/>
    </row>
    <row r="38" spans="2:9" x14ac:dyDescent="0.2">
      <c r="B38" s="101" t="s">
        <v>111</v>
      </c>
      <c r="C38" s="102"/>
      <c r="D38" s="102"/>
      <c r="E38" s="102"/>
      <c r="F38" s="102"/>
      <c r="G38" s="102"/>
      <c r="H38" s="102"/>
      <c r="I38" s="102"/>
    </row>
    <row r="39" spans="2:9" ht="50.25" customHeight="1" x14ac:dyDescent="0.2">
      <c r="B39" s="165" t="s">
        <v>114</v>
      </c>
      <c r="C39" s="165"/>
      <c r="D39" s="165"/>
      <c r="E39" s="165"/>
      <c r="F39" s="165"/>
      <c r="G39" s="165"/>
      <c r="H39" s="165"/>
      <c r="I39" s="165"/>
    </row>
    <row r="40" spans="2:9" ht="40.5" customHeight="1" x14ac:dyDescent="0.2">
      <c r="B40" s="165" t="s">
        <v>113</v>
      </c>
      <c r="C40" s="165"/>
      <c r="D40" s="165"/>
      <c r="E40" s="165"/>
      <c r="F40" s="165"/>
      <c r="G40" s="165"/>
      <c r="H40" s="165"/>
      <c r="I40" s="165"/>
    </row>
    <row r="41" spans="2:9" ht="24.75" customHeight="1" x14ac:dyDescent="0.2">
      <c r="B41" s="169" t="s">
        <v>117</v>
      </c>
      <c r="C41" s="169"/>
      <c r="D41" s="169"/>
      <c r="E41" s="169"/>
      <c r="F41" s="169"/>
      <c r="G41" s="169"/>
      <c r="H41" s="169"/>
      <c r="I41" s="169"/>
    </row>
    <row r="42" spans="2:9" ht="24.75" customHeight="1" x14ac:dyDescent="0.2">
      <c r="B42" s="169" t="s">
        <v>124</v>
      </c>
      <c r="C42" s="169"/>
      <c r="D42" s="169"/>
      <c r="E42" s="169"/>
      <c r="F42" s="169"/>
      <c r="G42" s="169"/>
      <c r="H42" s="169"/>
      <c r="I42" s="169"/>
    </row>
    <row r="43" spans="2:9" ht="16.5" customHeight="1" x14ac:dyDescent="0.2">
      <c r="B43" s="165" t="s">
        <v>125</v>
      </c>
      <c r="C43" s="165"/>
      <c r="D43" s="165"/>
      <c r="E43" s="165"/>
      <c r="F43" s="165"/>
      <c r="G43" s="165"/>
      <c r="H43" s="165"/>
      <c r="I43" s="165"/>
    </row>
    <row r="44" spans="2:9" ht="23.25" customHeight="1" x14ac:dyDescent="0.2">
      <c r="B44" s="165" t="s">
        <v>126</v>
      </c>
      <c r="C44" s="165"/>
      <c r="D44" s="165"/>
      <c r="E44" s="165"/>
      <c r="F44" s="165"/>
      <c r="G44" s="165"/>
      <c r="H44" s="165"/>
      <c r="I44" s="165"/>
    </row>
    <row r="45" spans="2:9" ht="29.25" customHeight="1" x14ac:dyDescent="0.2">
      <c r="B45" s="165" t="s">
        <v>127</v>
      </c>
      <c r="C45" s="165"/>
      <c r="D45" s="165"/>
      <c r="E45" s="165"/>
      <c r="F45" s="165"/>
      <c r="G45" s="165"/>
      <c r="H45" s="165"/>
      <c r="I45" s="165"/>
    </row>
    <row r="46" spans="2:9" ht="24" customHeight="1" x14ac:dyDescent="0.2">
      <c r="B46" s="165" t="s">
        <v>128</v>
      </c>
      <c r="C46" s="165"/>
      <c r="D46" s="165"/>
      <c r="E46" s="165"/>
      <c r="F46" s="165"/>
      <c r="G46" s="165"/>
      <c r="H46" s="165"/>
      <c r="I46" s="165"/>
    </row>
    <row r="47" spans="2:9" ht="16.5" customHeight="1" x14ac:dyDescent="0.2">
      <c r="B47" s="165" t="s">
        <v>136</v>
      </c>
      <c r="C47" s="165"/>
      <c r="D47" s="165"/>
      <c r="E47" s="165"/>
      <c r="F47" s="165"/>
      <c r="G47" s="165"/>
      <c r="H47" s="165"/>
      <c r="I47" s="165"/>
    </row>
    <row r="48" spans="2:9" ht="26.25" customHeight="1" x14ac:dyDescent="0.2">
      <c r="B48" s="165" t="s">
        <v>129</v>
      </c>
      <c r="C48" s="165"/>
      <c r="D48" s="165"/>
      <c r="E48" s="165"/>
      <c r="F48" s="165"/>
      <c r="G48" s="165"/>
      <c r="H48" s="165"/>
      <c r="I48" s="165"/>
    </row>
    <row r="49" spans="2:2" x14ac:dyDescent="0.2">
      <c r="B49" s="101"/>
    </row>
    <row r="50" spans="2:2" x14ac:dyDescent="0.2">
      <c r="B50" s="99" t="s">
        <v>130</v>
      </c>
    </row>
  </sheetData>
  <mergeCells count="18">
    <mergeCell ref="B47:I47"/>
    <mergeCell ref="B48:I48"/>
    <mergeCell ref="B3:B4"/>
    <mergeCell ref="C3:C4"/>
    <mergeCell ref="D3:D4"/>
    <mergeCell ref="F3:F4"/>
    <mergeCell ref="B41:I41"/>
    <mergeCell ref="B43:I43"/>
    <mergeCell ref="B44:I44"/>
    <mergeCell ref="B45:I45"/>
    <mergeCell ref="B46:I46"/>
    <mergeCell ref="B42:I42"/>
    <mergeCell ref="B2:I2"/>
    <mergeCell ref="G3:I3"/>
    <mergeCell ref="B5:I5"/>
    <mergeCell ref="B39:I39"/>
    <mergeCell ref="B40:I40"/>
    <mergeCell ref="E3:E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FY18 Omnibus</vt:lpstr>
      <vt:lpstr>FY19 Request</vt:lpstr>
      <vt:lpstr>FY19 Senate</vt:lpstr>
    </vt:vector>
  </TitlesOfParts>
  <Company>Henry J Kaiser Family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Wexler</dc:creator>
  <cp:lastModifiedBy>Adam Wexler</cp:lastModifiedBy>
  <cp:lastPrinted>2017-07-19T20:36:32Z</cp:lastPrinted>
  <dcterms:created xsi:type="dcterms:W3CDTF">2013-07-19T14:54:56Z</dcterms:created>
  <dcterms:modified xsi:type="dcterms:W3CDTF">2018-06-22T15:38:53Z</dcterms:modified>
</cp:coreProperties>
</file>