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L:\Global Health Policy &amp; HIV\Global Health Policy\Budget Work\Budget Summaries (PT entries) - by Fiscal Year\COVID-19 Supplemental\Global Funding in Supplementals - Data Note\"/>
    </mc:Choice>
  </mc:AlternateContent>
  <xr:revisionPtr revIDLastSave="0" documentId="13_ncr:1_{B6DBF3D6-9DCE-4BC0-9CE5-97FFE8419441}" xr6:coauthVersionLast="47" xr6:coauthVersionMax="47" xr10:uidLastSave="{00000000-0000-0000-0000-000000000000}"/>
  <bookViews>
    <workbookView xWindow="-120" yWindow="-120" windowWidth="29040" windowHeight="15840" xr2:uid="{00000000-000D-0000-FFFF-FFFF00000000}"/>
  </bookViews>
  <sheets>
    <sheet name="Table 1- Summary Table" sheetId="2" r:id="rId1"/>
    <sheet name="Table 2- Detailed Tabl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3" i="1" l="1"/>
  <c r="R17" i="1"/>
  <c r="R23" i="1"/>
  <c r="R6" i="1"/>
  <c r="R10" i="1"/>
  <c r="R11" i="1"/>
  <c r="U14" i="1"/>
  <c r="I21" i="2"/>
  <c r="H23" i="2"/>
  <c r="H17" i="2" s="1"/>
  <c r="H11" i="2"/>
  <c r="H10" i="2" s="1"/>
  <c r="H6" i="2" s="1"/>
  <c r="I26" i="2"/>
  <c r="I25" i="2"/>
  <c r="I24" i="2"/>
  <c r="I14" i="2"/>
  <c r="I28" i="1"/>
  <c r="C28" i="1"/>
  <c r="O6" i="1"/>
  <c r="I6" i="1"/>
  <c r="C6" i="1"/>
  <c r="O17" i="1"/>
  <c r="I17" i="1"/>
  <c r="C17" i="1"/>
  <c r="E28" i="2"/>
  <c r="G17" i="2"/>
  <c r="E17" i="2"/>
  <c r="G6" i="2"/>
  <c r="E6" i="2"/>
  <c r="C6" i="2"/>
  <c r="C17" i="2"/>
  <c r="C28" i="2"/>
  <c r="U34" i="1"/>
  <c r="I34" i="2"/>
  <c r="C5" i="1" l="1"/>
  <c r="I35" i="1"/>
  <c r="O35" i="1"/>
  <c r="O5" i="1"/>
  <c r="I5" i="1"/>
  <c r="R5" i="1"/>
  <c r="U5" i="1" s="1"/>
  <c r="C35" i="1"/>
  <c r="I23" i="2"/>
  <c r="I28" i="2"/>
  <c r="R35" i="1"/>
  <c r="U28" i="1"/>
  <c r="U6" i="1"/>
  <c r="H5" i="2"/>
  <c r="H35" i="2" s="1"/>
  <c r="G5" i="2"/>
  <c r="G35" i="2" s="1"/>
  <c r="E5" i="2"/>
  <c r="E35" i="2" s="1"/>
  <c r="I6" i="2"/>
  <c r="C5" i="2"/>
  <c r="C35" i="2" s="1"/>
  <c r="U10" i="1"/>
  <c r="I10" i="2"/>
  <c r="U12" i="1"/>
  <c r="U13" i="1"/>
  <c r="U16" i="1"/>
  <c r="U11" i="1" l="1"/>
  <c r="I7" i="2" l="1"/>
  <c r="I8" i="2"/>
  <c r="I9" i="2"/>
  <c r="I16" i="2"/>
  <c r="I15" i="2"/>
  <c r="I31" i="2"/>
  <c r="I32" i="2"/>
  <c r="I33" i="2"/>
  <c r="I19" i="2"/>
  <c r="I20" i="2"/>
  <c r="I22" i="2"/>
  <c r="I11" i="2"/>
  <c r="I13" i="2"/>
  <c r="I27" i="2"/>
  <c r="I29" i="2"/>
  <c r="I30" i="2"/>
  <c r="I18" i="2"/>
  <c r="U33" i="1"/>
  <c r="U32" i="1"/>
  <c r="U31" i="1"/>
  <c r="U8" i="1"/>
  <c r="U9" i="1"/>
  <c r="U15" i="1"/>
  <c r="U19" i="1"/>
  <c r="U21" i="1"/>
  <c r="U22" i="1"/>
  <c r="U27" i="1"/>
  <c r="U29" i="1"/>
  <c r="U30" i="1"/>
  <c r="U18" i="1"/>
  <c r="U7" i="1"/>
  <c r="U20" i="1"/>
  <c r="I17" i="2" l="1"/>
  <c r="I5" i="2"/>
  <c r="U17" i="1"/>
  <c r="I35" i="2" l="1"/>
  <c r="U35" i="1"/>
</calcChain>
</file>

<file path=xl/sharedStrings.xml><?xml version="1.0" encoding="utf-8"?>
<sst xmlns="http://schemas.openxmlformats.org/spreadsheetml/2006/main" count="738" uniqueCount="84">
  <si>
    <t>Table 1: Global Funding In Coronavirus Supplemental Bills - Summary Table</t>
  </si>
  <si>
    <t>Agency/Department/Account</t>
  </si>
  <si>
    <t>Supplemental #1:  Coronavirus Preparedness and Response Supplemental Appropriations Act (P.L. 116-123)</t>
  </si>
  <si>
    <t>Supplemental #2: Families First Supplemental Appropriations Act (P.L. 116-127)</t>
  </si>
  <si>
    <t>Supplemental #3: Coronavirus Aid, Relief, and Economic Security (CARES) Act (P.L. 116-136)</t>
  </si>
  <si>
    <t>Supplemental #4: Paycheck Protection Program and Health Care Enhancement Act (P.L.116-139)</t>
  </si>
  <si>
    <t xml:space="preserve">Supplemental #5: FY2021 Omnibus and COVID Relief and Response Act 
(P.L. 116-260) </t>
  </si>
  <si>
    <t>Supplemental #6: American Rescue Plan Act of 2021 
(P.L. 117-2)</t>
  </si>
  <si>
    <t>Total Funding Across All  Bills</t>
  </si>
  <si>
    <t>Total Funding</t>
  </si>
  <si>
    <t>STATE/USAID</t>
  </si>
  <si>
    <t xml:space="preserve"> -</t>
  </si>
  <si>
    <t>Consular and Border Security Programs</t>
  </si>
  <si>
    <t>Diplomatic Programs</t>
  </si>
  <si>
    <t>Emergencies in the Diplomatic and Consular Services</t>
  </si>
  <si>
    <t>Global Health Programs</t>
  </si>
  <si>
    <t>of which HIV/AIDS</t>
  </si>
  <si>
    <t>International Organizations &amp; Programs</t>
  </si>
  <si>
    <t>Migration and Refugee Assistance</t>
  </si>
  <si>
    <t xml:space="preserve">Office of Inspector General </t>
  </si>
  <si>
    <t>Operating Expenses</t>
  </si>
  <si>
    <t xml:space="preserve"> - </t>
  </si>
  <si>
    <t>of which Emergency Reserve Fund</t>
  </si>
  <si>
    <t>of which Gavi, the Vaccine Alliance</t>
  </si>
  <si>
    <t>International Disaster Assistance</t>
  </si>
  <si>
    <t>Other/Not Specified</t>
  </si>
  <si>
    <t>Economic Support Fund*</t>
  </si>
  <si>
    <t>Assistance for Europe, Eurasia and Central Asia*</t>
  </si>
  <si>
    <t>Peace Corps</t>
  </si>
  <si>
    <t>Millennium Challenge Corporation</t>
  </si>
  <si>
    <t>Centers for Disease Control and Prevention</t>
  </si>
  <si>
    <t>Department of Agriculture</t>
  </si>
  <si>
    <t>Total Coronavirus Funding for the International Response</t>
  </si>
  <si>
    <t>Table 2: Global Funding In Coronavirus Supplemental Bills - Detailed Table</t>
  </si>
  <si>
    <t>Supplemental #5: FY2021 Omnibus and COVID Relief and Response Act  (P.L.116-260)</t>
  </si>
  <si>
    <t>Supplemental #6: American Rescue Plan Act of 2021
(P.L. 117-2)</t>
  </si>
  <si>
    <t>Expenditure Period</t>
  </si>
  <si>
    <t>Description</t>
  </si>
  <si>
    <t>No global funding provided</t>
  </si>
  <si>
    <t>To remain available until expended</t>
  </si>
  <si>
    <t>For an additional amount for "Consular and Border Security Programs" to prevent, prepare for, and respond to coronavirus, domestically or internationally, which shall be for offsetting losses resulting from the coronavirus pandemic of fees and surcharges collected and deposited into the account.</t>
  </si>
  <si>
    <t>To remain available until September 30, 2022</t>
  </si>
  <si>
    <t>To prevent, prepare for, and respond to coronavirus, including for maintaining consular operations, reimbursement of evacuation expenses, and emergency preparedness.</t>
  </si>
  <si>
    <t>For an additional amount for “Diplomatic Programs” to prevent, prepare for, and respond to coronavirus, including for necessary expenses to maintain consular operations and to provide for evacuation expenses and emergency preparedness.</t>
  </si>
  <si>
    <t xml:space="preserve">To carry out the authorities, functions, duties, and responsibilities in the conduct of the foreign affairs of the United States, to prevent, prepare for, and respond to coronavirus domestically or internationally, which shall include maintaining Department of State operations. </t>
  </si>
  <si>
    <t>Section 21005. For an additional amount for the FY 2020 appropriations amount for “Emergencies in the Diplomatic and Consular Services from $1,000,000 to $5,000,000 under the Department of State, Foreign Operations, and Related Programs Appropriations Act, 2020.</t>
  </si>
  <si>
    <t>To support programs for the prevention, treatment, and control of HIV/AIDS in order to prevent, prepare for, and respond to coronavirus, including to mitigate the impact on such programs from coronavirus and support recovery from the impacts of the coronavirus.</t>
  </si>
  <si>
    <t>This contribution shall not be considered a contribution for the purpose of applying such section 202(d)(4)(A)(i).</t>
  </si>
  <si>
    <t>To prevent, prepare for, and respond to coronavirus, which shall include support for the priorities and objectives of the United Nations Global Humanitarian Response Plan COVID-19 through voluntary contributions to international organizations and programs administered by such organizations.</t>
  </si>
  <si>
    <t>For an additional amount for “Migration and Refugee Assistance” to prevent, prepare for, and respond to coronavirus  for the Department of State to contribute to pending appeals from the UN High Commissioner for Refugees, International Committee of the Red Cross, and other partners to prepare for, and respond to, coronavirus among vulnerable refugee populations abroad.</t>
  </si>
  <si>
    <t>To prevent, prepare for, and respond to coronavirus. Funds appropriated shall not be made available for the costs of resettling refugees
in the United States.</t>
  </si>
  <si>
    <t>Oversight activities</t>
  </si>
  <si>
    <t>For an additional amount for “Operating Expenses” to prevent, prepare for, and respond to coronavirus for operational needs of USAID, including support for evacuations and ordered departures of overseas staff, surge support, increased technical support for remote functions, and other needs.</t>
  </si>
  <si>
    <t>To prevent, prepare for, and respond to coronavirus domestically or internationally, and for other operations and maintenance requirements related to coronavirus.</t>
  </si>
  <si>
    <t>To prevent, prepare for, and respond to coronavirus.</t>
  </si>
  <si>
    <t>For an additional amount for "Global Health Programs" to prevent, prepare for, and respond to coronavirus, including for vaccine procurement and delivery: Provided, That such funds shall be administered by the Administrator of the United States Agency for International Development and shall be made available as a contribution to The GAVI Alliance"</t>
  </si>
  <si>
    <t>For an additional amount for “International Disaster Assistance” to prevent, prepare for, and respond to coronavirus for USAID to respond to the extraordinary needs in other countries that are underequipped to respond to the pandemic. The funding will prioritize populations affected by ongoing humanitarian crises, particularly displaced people, because of their heightened vulnerability, the elevated risk of severe outbreaks in camps and informal settlements, and anticipated disproportionate mortality in these populations.</t>
  </si>
  <si>
    <t>To prevent, prepare for, and respond to coronavirus, including to address related economic, security, and stabilization requirements.</t>
  </si>
  <si>
    <t>FY 2020-FY 2021</t>
  </si>
  <si>
    <t>Section 21004. For an additional amount for the FY 2020 appropriations amount to hire and employ individuals in the United States and overseas on a limited appointment basis from $100,000,000 to $110,000,000 under the Department of State, Foreign Operations, and Related Programs Appropriations Act, 2020.</t>
  </si>
  <si>
    <t>For an additional amount for “Peace Corps” to prevent, prepare for, and respond to coronavirus to support evacuations of all overseas volunteers, relocation of U.S. direct hires on authorized or ordered departure, and certain benefits for returned volunteers, including health care.</t>
  </si>
  <si>
    <t>Section 21006. For an additional amount for “Millennium Challenge Corporation: increasing from $105,000,000 to $107,000,000 under the Department of State, Foreign Operations, and Related Programs Appropriations Act, 2020, to increase the amount it can spend to cover additional costs due to staff evacuations.</t>
  </si>
  <si>
    <t>Global disease detection and emergency response.</t>
  </si>
  <si>
    <t>To remain available until September 30, 2024</t>
  </si>
  <si>
    <t>For global disease detection and emergency response.</t>
  </si>
  <si>
    <t>To combat SARS-CoV-2, COVID-19, and other emerging infectious diseases threats globally, including efforts related to global health security, global disease detection and response, global health protection, global immunization, and global coordination on public health.</t>
  </si>
  <si>
    <t>To use the Commodity Credit Corporation to acquire and make available commodities under section 406(b) of the Food for Peace Act.</t>
  </si>
  <si>
    <t>Department of State*</t>
  </si>
  <si>
    <t>USAID*</t>
  </si>
  <si>
    <t>Economic Support Fund (ESF)</t>
  </si>
  <si>
    <t>HIV/AIDS (bilateral)</t>
  </si>
  <si>
    <t>Global Fund</t>
  </si>
  <si>
    <t>of which global health</t>
  </si>
  <si>
    <t>of which international disaster relief, rehabilitation, &amp; reconstruction support</t>
  </si>
  <si>
    <t>-</t>
  </si>
  <si>
    <t>NOTES: The second and fourth supplemental bills do not include funding for international COVID-19 efforts. *The bill does not specify which agency some ESF and all AEECA funding is provided to; these accounts are jointly managed by the U.S. Department of State and USAID. **The $930,000,000 in funding provided through the Economic Support Fund (ESF) account to support economic and stabilization activities was divided between the Department of State ($550,000,000) and USAID ($380,000,000).
SOURCES: KFF analysis of the "Coronavirus Preparedness and Response Supplemental Appropriations Act, 2020" (P.L. 116-123); House Appropriations H.R. 6074: Coronavirus Preparedness and Response Supplemental Appropriations Act, 2020 Title-By-Title Summary; Coronavirus Aid, Relief, and Economic Security (CARES) Act (P.L. 116-136) and Senate Appropriations Committee summary materials; FY2021 Omnibus and COVID Relief and Response Act (P.L. 116-260); American Rescue Plan Act of 2021 (P.L. 117-2).</t>
  </si>
  <si>
    <t>of which economic &amp; stabilization support**</t>
  </si>
  <si>
    <t>of which economic &amp; stabilization support **</t>
  </si>
  <si>
    <t>USAID *</t>
  </si>
  <si>
    <t>Global Health Programs (GHP)</t>
  </si>
  <si>
    <t>$3,750,000,000 to be made available to the Department of State to support programs for the prevention, treatment, and control of HIV/AIDS in order to prevent, prepare for, and respond to coronavirus, including to mitigate the impact on such programs from coronavirus and support recovery from the impacts of the coronavirus, of which not less than $3,500,000,000 shall be for a United States contribution to the Global Fund to Fight AIDS, Tuberculosis and Malaria</t>
  </si>
  <si>
    <t>$930,000,000 to be made available to prevent, prepare for, and respond to coronavirus, which shall include activities to address economic and stabilization requirements resulting from such virus.</t>
  </si>
  <si>
    <t>$905,000,000 to be made available to the United States Agency for International Development for global health activities to prevent, prepare for, and respond to coronavirus, which shall include a contribution to a multilateral vaccine development partnership to support epidemic preparedness.</t>
  </si>
  <si>
    <t>$3,090,000,000 to be made available to the United States Agency for International Development to prevent, prepare for, and respond to coronavirus, which shall include support for international disaster relief, rehabilitation, and reconstruction, for health activities, and to meet emergency food security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</si>
</sst>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7" x14ac:knownFonts="1">
    <font>
      <sz val="11"/>
      <color theme="1"/>
      <name val="Calibri"/>
      <family val="2"/>
      <scheme val="minor"/>
    </font>
    <font>
      <sz val="10"/>
      <color theme="1"/>
      <name val="Arial"/>
      <family val="2"/>
    </font>
    <font>
      <b/>
      <sz val="10"/>
      <color theme="0"/>
      <name val="Arial"/>
      <family val="2"/>
    </font>
    <font>
      <b/>
      <sz val="10"/>
      <color theme="1"/>
      <name val="Arial"/>
      <family val="2"/>
    </font>
    <font>
      <b/>
      <sz val="10"/>
      <name val="Arial"/>
      <family val="2"/>
    </font>
    <font>
      <i/>
      <sz val="10"/>
      <color theme="1"/>
      <name val="Arial"/>
      <family val="2"/>
    </font>
    <font>
      <b/>
      <i/>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0076C4"/>
        <bgColor indexed="64"/>
      </patternFill>
    </fill>
    <fill>
      <patternFill patternType="solid">
        <fgColor rgb="FF0070C0"/>
        <bgColor indexed="64"/>
      </patternFill>
    </fill>
    <fill>
      <patternFill patternType="solid">
        <fgColor rgb="FFC1E6FF"/>
        <bgColor indexed="64"/>
      </patternFill>
    </fill>
  </fills>
  <borders count="39">
    <border>
      <left/>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bottom style="medium">
        <color indexed="64"/>
      </bottom>
      <diagonal/>
    </border>
  </borders>
  <cellStyleXfs count="1">
    <xf numFmtId="0" fontId="0" fillId="0" borderId="0"/>
  </cellStyleXfs>
  <cellXfs count="163">
    <xf numFmtId="0" fontId="0" fillId="0" borderId="0" xfId="0"/>
    <xf numFmtId="0" fontId="1" fillId="0" borderId="0" xfId="0" applyFont="1"/>
    <xf numFmtId="0" fontId="3" fillId="2" borderId="7" xfId="0" applyFont="1" applyFill="1" applyBorder="1" applyAlignment="1">
      <alignment horizontal="center"/>
    </xf>
    <xf numFmtId="0" fontId="4" fillId="5" borderId="1"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5" borderId="10"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3" fillId="2" borderId="8" xfId="0" applyFont="1" applyFill="1" applyBorder="1"/>
    <xf numFmtId="0" fontId="3" fillId="2" borderId="0" xfId="0" applyFont="1" applyFill="1" applyAlignment="1">
      <alignment horizontal="center" vertical="center"/>
    </xf>
    <xf numFmtId="0" fontId="3" fillId="2" borderId="11"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2" xfId="0" applyFont="1" applyFill="1" applyBorder="1" applyAlignment="1">
      <alignment vertical="center"/>
    </xf>
    <xf numFmtId="0" fontId="1" fillId="0" borderId="0" xfId="0" applyFont="1" applyAlignment="1">
      <alignment vertical="center"/>
    </xf>
    <xf numFmtId="164" fontId="3" fillId="5" borderId="0" xfId="0" applyNumberFormat="1" applyFont="1" applyFill="1"/>
    <xf numFmtId="164" fontId="3" fillId="5" borderId="11" xfId="0" applyNumberFormat="1" applyFont="1" applyFill="1" applyBorder="1"/>
    <xf numFmtId="164" fontId="3" fillId="0" borderId="17" xfId="0" applyNumberFormat="1" applyFont="1" applyBorder="1" applyAlignment="1">
      <alignment horizontal="center"/>
    </xf>
    <xf numFmtId="164" fontId="3" fillId="5" borderId="17" xfId="0" applyNumberFormat="1" applyFont="1" applyFill="1" applyBorder="1" applyAlignment="1">
      <alignment horizontal="center"/>
    </xf>
    <xf numFmtId="164" fontId="3" fillId="0" borderId="2" xfId="0" applyNumberFormat="1" applyFont="1" applyBorder="1"/>
    <xf numFmtId="0" fontId="3" fillId="0" borderId="0" xfId="0" applyFont="1"/>
    <xf numFmtId="164" fontId="1" fillId="5" borderId="0" xfId="0" applyNumberFormat="1" applyFont="1" applyFill="1"/>
    <xf numFmtId="164" fontId="1" fillId="5" borderId="11" xfId="0" applyNumberFormat="1" applyFont="1" applyFill="1" applyBorder="1" applyAlignment="1">
      <alignment horizontal="center"/>
    </xf>
    <xf numFmtId="164" fontId="1" fillId="0" borderId="17" xfId="0" applyNumberFormat="1" applyFont="1" applyBorder="1" applyAlignment="1">
      <alignment horizontal="center"/>
    </xf>
    <xf numFmtId="164" fontId="1" fillId="5" borderId="17" xfId="0" applyNumberFormat="1" applyFont="1" applyFill="1" applyBorder="1" applyAlignment="1">
      <alignment horizontal="center"/>
    </xf>
    <xf numFmtId="164" fontId="1" fillId="0" borderId="2" xfId="0" applyNumberFormat="1" applyFont="1" applyBorder="1"/>
    <xf numFmtId="164" fontId="1" fillId="5" borderId="0" xfId="0" applyNumberFormat="1" applyFont="1" applyFill="1" applyAlignment="1">
      <alignment horizontal="center"/>
    </xf>
    <xf numFmtId="164" fontId="1" fillId="5" borderId="11" xfId="0" applyNumberFormat="1" applyFont="1" applyFill="1" applyBorder="1"/>
    <xf numFmtId="164" fontId="5" fillId="5" borderId="0" xfId="0" applyNumberFormat="1" applyFont="1" applyFill="1"/>
    <xf numFmtId="164" fontId="5" fillId="5" borderId="11" xfId="0" applyNumberFormat="1" applyFont="1" applyFill="1" applyBorder="1" applyAlignment="1">
      <alignment horizontal="center"/>
    </xf>
    <xf numFmtId="164" fontId="5" fillId="0" borderId="2" xfId="0" applyNumberFormat="1" applyFont="1" applyBorder="1"/>
    <xf numFmtId="0" fontId="5" fillId="0" borderId="0" xfId="0" applyFont="1"/>
    <xf numFmtId="164" fontId="5" fillId="5" borderId="17" xfId="0" applyNumberFormat="1" applyFont="1" applyFill="1" applyBorder="1" applyAlignment="1">
      <alignment horizontal="center"/>
    </xf>
    <xf numFmtId="164" fontId="3" fillId="0" borderId="0" xfId="0" applyNumberFormat="1" applyFont="1"/>
    <xf numFmtId="164" fontId="3" fillId="5" borderId="11" xfId="0" applyNumberFormat="1" applyFont="1" applyFill="1" applyBorder="1" applyAlignment="1">
      <alignment horizontal="center"/>
    </xf>
    <xf numFmtId="0" fontId="3" fillId="0" borderId="8" xfId="0" applyFont="1" applyBorder="1" applyAlignment="1">
      <alignment horizontal="left" wrapText="1"/>
    </xf>
    <xf numFmtId="0" fontId="3" fillId="2" borderId="9" xfId="0" applyFont="1" applyFill="1" applyBorder="1" applyAlignment="1">
      <alignment horizontal="left" wrapText="1"/>
    </xf>
    <xf numFmtId="164" fontId="3" fillId="2" borderId="3" xfId="0" applyNumberFormat="1" applyFont="1" applyFill="1" applyBorder="1"/>
    <xf numFmtId="164" fontId="3" fillId="2" borderId="16" xfId="0" applyNumberFormat="1" applyFont="1" applyFill="1" applyBorder="1" applyAlignment="1">
      <alignment horizontal="center"/>
    </xf>
    <xf numFmtId="164" fontId="3" fillId="2" borderId="4" xfId="0" applyNumberFormat="1" applyFont="1" applyFill="1" applyBorder="1"/>
    <xf numFmtId="164" fontId="1" fillId="0" borderId="0" xfId="0" applyNumberFormat="1" applyFont="1"/>
    <xf numFmtId="0" fontId="3" fillId="2" borderId="23"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164" fontId="3" fillId="2" borderId="23" xfId="0" applyNumberFormat="1" applyFont="1" applyFill="1" applyBorder="1" applyAlignment="1">
      <alignment horizontal="center" vertical="center" wrapText="1"/>
    </xf>
    <xf numFmtId="164" fontId="3" fillId="5" borderId="23" xfId="0" applyNumberFormat="1" applyFont="1" applyFill="1" applyBorder="1"/>
    <xf numFmtId="0" fontId="3" fillId="5" borderId="20" xfId="0" applyFont="1" applyFill="1" applyBorder="1" applyAlignment="1">
      <alignment horizontal="center" wrapText="1"/>
    </xf>
    <xf numFmtId="0" fontId="3" fillId="5" borderId="22" xfId="0" applyFont="1" applyFill="1" applyBorder="1" applyAlignment="1">
      <alignment horizontal="center" wrapText="1"/>
    </xf>
    <xf numFmtId="164" fontId="3" fillId="0" borderId="21" xfId="0" applyNumberFormat="1" applyFont="1" applyBorder="1" applyAlignment="1">
      <alignment horizontal="center"/>
    </xf>
    <xf numFmtId="0" fontId="3" fillId="0" borderId="20" xfId="0" applyFont="1" applyBorder="1" applyAlignment="1">
      <alignment horizontal="center"/>
    </xf>
    <xf numFmtId="0" fontId="3" fillId="0" borderId="24" xfId="0" applyFont="1" applyBorder="1" applyAlignment="1">
      <alignment horizontal="center" wrapText="1"/>
    </xf>
    <xf numFmtId="0" fontId="3" fillId="0" borderId="20" xfId="0" applyFont="1" applyBorder="1" applyAlignment="1">
      <alignment horizontal="center" wrapText="1"/>
    </xf>
    <xf numFmtId="164" fontId="3" fillId="5" borderId="23" xfId="0" applyNumberFormat="1" applyFont="1" applyFill="1" applyBorder="1" applyAlignment="1">
      <alignment horizontal="right"/>
    </xf>
    <xf numFmtId="164" fontId="1" fillId="5" borderId="23" xfId="0" applyNumberFormat="1" applyFont="1" applyFill="1" applyBorder="1"/>
    <xf numFmtId="0" fontId="1" fillId="5" borderId="20" xfId="0" applyFont="1" applyFill="1" applyBorder="1" applyAlignment="1">
      <alignment horizontal="center" wrapText="1"/>
    </xf>
    <xf numFmtId="164" fontId="1" fillId="0" borderId="21" xfId="0" applyNumberFormat="1" applyFont="1" applyBorder="1" applyAlignment="1">
      <alignment horizontal="center"/>
    </xf>
    <xf numFmtId="0" fontId="1" fillId="0" borderId="20" xfId="0" applyFont="1" applyBorder="1" applyAlignment="1">
      <alignment horizontal="center"/>
    </xf>
    <xf numFmtId="0" fontId="1" fillId="0" borderId="24" xfId="0" applyFont="1" applyBorder="1" applyAlignment="1">
      <alignment horizontal="center" wrapText="1"/>
    </xf>
    <xf numFmtId="164" fontId="1" fillId="5" borderId="23" xfId="0" applyNumberFormat="1" applyFont="1" applyFill="1" applyBorder="1" applyAlignment="1">
      <alignment horizontal="center"/>
    </xf>
    <xf numFmtId="0" fontId="1" fillId="5" borderId="22" xfId="0" applyFont="1" applyFill="1" applyBorder="1" applyAlignment="1">
      <alignment horizontal="center" wrapText="1"/>
    </xf>
    <xf numFmtId="0" fontId="1" fillId="0" borderId="20" xfId="0" applyFont="1" applyBorder="1" applyAlignment="1">
      <alignment horizontal="center" wrapText="1"/>
    </xf>
    <xf numFmtId="164" fontId="1" fillId="5" borderId="23" xfId="0" applyNumberFormat="1" applyFont="1" applyFill="1" applyBorder="1" applyAlignment="1">
      <alignment horizontal="center" wrapText="1"/>
    </xf>
    <xf numFmtId="164" fontId="1" fillId="5" borderId="23" xfId="0" applyNumberFormat="1" applyFont="1" applyFill="1" applyBorder="1" applyAlignment="1">
      <alignment horizontal="right" wrapText="1"/>
    </xf>
    <xf numFmtId="164" fontId="5" fillId="5" borderId="23" xfId="0" applyNumberFormat="1" applyFont="1" applyFill="1" applyBorder="1"/>
    <xf numFmtId="0" fontId="5" fillId="5" borderId="20" xfId="0" applyFont="1" applyFill="1" applyBorder="1" applyAlignment="1">
      <alignment horizontal="center" wrapText="1"/>
    </xf>
    <xf numFmtId="0" fontId="5" fillId="5" borderId="22" xfId="0" applyFont="1" applyFill="1" applyBorder="1" applyAlignment="1">
      <alignment horizontal="center" wrapText="1"/>
    </xf>
    <xf numFmtId="164" fontId="5" fillId="0" borderId="21" xfId="0" applyNumberFormat="1" applyFont="1" applyBorder="1" applyAlignment="1">
      <alignment horizontal="center"/>
    </xf>
    <xf numFmtId="0" fontId="5" fillId="0" borderId="20" xfId="0" applyFont="1" applyBorder="1" applyAlignment="1">
      <alignment horizontal="center"/>
    </xf>
    <xf numFmtId="0" fontId="5" fillId="0" borderId="24" xfId="0" applyFont="1" applyBorder="1" applyAlignment="1">
      <alignment horizontal="center" wrapText="1"/>
    </xf>
    <xf numFmtId="164" fontId="5" fillId="5" borderId="23" xfId="0" applyNumberFormat="1" applyFont="1" applyFill="1" applyBorder="1" applyAlignment="1">
      <alignment horizontal="center"/>
    </xf>
    <xf numFmtId="0" fontId="5" fillId="0" borderId="20" xfId="0" applyFont="1" applyBorder="1" applyAlignment="1">
      <alignment horizontal="center" wrapText="1"/>
    </xf>
    <xf numFmtId="164" fontId="5" fillId="5" borderId="23" xfId="0" applyNumberFormat="1" applyFont="1" applyFill="1" applyBorder="1" applyAlignment="1">
      <alignment horizontal="center" wrapText="1"/>
    </xf>
    <xf numFmtId="0" fontId="5" fillId="5" borderId="20" xfId="0" applyFont="1" applyFill="1" applyBorder="1" applyAlignment="1">
      <alignment horizontal="center"/>
    </xf>
    <xf numFmtId="164" fontId="5" fillId="5" borderId="23" xfId="0" applyNumberFormat="1" applyFont="1" applyFill="1" applyBorder="1" applyAlignment="1">
      <alignment horizontal="right" wrapText="1"/>
    </xf>
    <xf numFmtId="0" fontId="3" fillId="0" borderId="28" xfId="0" applyFont="1" applyBorder="1" applyAlignment="1">
      <alignment horizontal="left"/>
    </xf>
    <xf numFmtId="0" fontId="6" fillId="5" borderId="20" xfId="0" applyFont="1" applyFill="1" applyBorder="1" applyAlignment="1">
      <alignment horizontal="center" wrapText="1"/>
    </xf>
    <xf numFmtId="0" fontId="6" fillId="5" borderId="22" xfId="0" applyFont="1" applyFill="1" applyBorder="1" applyAlignment="1">
      <alignment horizontal="center" wrapText="1"/>
    </xf>
    <xf numFmtId="0" fontId="3" fillId="0" borderId="28" xfId="0" applyFont="1" applyBorder="1" applyAlignment="1">
      <alignment horizontal="left" wrapText="1"/>
    </xf>
    <xf numFmtId="164" fontId="6" fillId="5" borderId="23" xfId="0" applyNumberFormat="1" applyFont="1" applyFill="1" applyBorder="1" applyAlignment="1">
      <alignment horizontal="center"/>
    </xf>
    <xf numFmtId="164" fontId="3" fillId="5" borderId="23" xfId="0" applyNumberFormat="1" applyFont="1" applyFill="1" applyBorder="1" applyAlignment="1">
      <alignment horizontal="center" wrapText="1"/>
    </xf>
    <xf numFmtId="164" fontId="3" fillId="0" borderId="23" xfId="0" applyNumberFormat="1" applyFont="1" applyBorder="1" applyAlignment="1">
      <alignment horizontal="center"/>
    </xf>
    <xf numFmtId="0" fontId="3" fillId="0" borderId="22" xfId="0" applyFont="1" applyBorder="1" applyAlignment="1">
      <alignment horizontal="center" wrapText="1"/>
    </xf>
    <xf numFmtId="164" fontId="3" fillId="2" borderId="25" xfId="0" applyNumberFormat="1" applyFont="1" applyFill="1" applyBorder="1"/>
    <xf numFmtId="0" fontId="6" fillId="2" borderId="26" xfId="0" applyFont="1" applyFill="1" applyBorder="1" applyAlignment="1">
      <alignment horizontal="center" wrapText="1"/>
    </xf>
    <xf numFmtId="0" fontId="3" fillId="2" borderId="27" xfId="0" applyFont="1" applyFill="1" applyBorder="1" applyAlignment="1">
      <alignment horizontal="center" wrapText="1"/>
    </xf>
    <xf numFmtId="164" fontId="3" fillId="2" borderId="25" xfId="0" applyNumberFormat="1" applyFont="1" applyFill="1" applyBorder="1" applyAlignment="1">
      <alignment horizontal="center"/>
    </xf>
    <xf numFmtId="0" fontId="3" fillId="2" borderId="6" xfId="0" applyFont="1" applyFill="1" applyBorder="1" applyAlignment="1">
      <alignment horizontal="center" wrapText="1"/>
    </xf>
    <xf numFmtId="0" fontId="4" fillId="0" borderId="19" xfId="0" applyFont="1" applyBorder="1" applyAlignment="1">
      <alignment horizontal="center" vertical="center" wrapText="1"/>
    </xf>
    <xf numFmtId="0" fontId="3" fillId="2" borderId="34" xfId="0" applyFont="1" applyFill="1" applyBorder="1" applyAlignment="1">
      <alignment horizontal="center" vertical="center" wrapText="1"/>
    </xf>
    <xf numFmtId="0" fontId="3" fillId="0" borderId="33" xfId="0" applyFont="1" applyBorder="1" applyAlignment="1">
      <alignment horizontal="center" wrapText="1"/>
    </xf>
    <xf numFmtId="0" fontId="1" fillId="0" borderId="33" xfId="0" applyFont="1" applyBorder="1" applyAlignment="1">
      <alignment horizontal="center" wrapText="1"/>
    </xf>
    <xf numFmtId="0" fontId="3" fillId="2" borderId="26" xfId="0" applyFont="1" applyFill="1" applyBorder="1" applyAlignment="1">
      <alignment horizontal="center" wrapText="1"/>
    </xf>
    <xf numFmtId="164" fontId="1" fillId="0" borderId="23" xfId="0" applyNumberFormat="1" applyFont="1" applyBorder="1" applyAlignment="1">
      <alignment horizontal="center" wrapText="1"/>
    </xf>
    <xf numFmtId="164" fontId="3" fillId="0" borderId="23" xfId="0" applyNumberFormat="1" applyFont="1" applyBorder="1" applyAlignment="1">
      <alignment horizontal="right" wrapText="1"/>
    </xf>
    <xf numFmtId="164" fontId="1" fillId="0" borderId="23" xfId="0" applyNumberFormat="1" applyFont="1" applyBorder="1" applyAlignment="1">
      <alignment horizontal="right" wrapText="1"/>
    </xf>
    <xf numFmtId="164" fontId="5" fillId="0" borderId="23" xfId="0" applyNumberFormat="1" applyFont="1" applyBorder="1" applyAlignment="1">
      <alignment horizontal="right" wrapText="1"/>
    </xf>
    <xf numFmtId="164" fontId="3" fillId="2" borderId="29" xfId="0" applyNumberFormat="1" applyFont="1" applyFill="1" applyBorder="1"/>
    <xf numFmtId="164" fontId="1" fillId="2" borderId="29" xfId="0" applyNumberFormat="1" applyFont="1" applyFill="1" applyBorder="1"/>
    <xf numFmtId="164" fontId="5" fillId="2" borderId="29" xfId="0" applyNumberFormat="1" applyFont="1" applyFill="1" applyBorder="1"/>
    <xf numFmtId="164" fontId="3" fillId="5" borderId="17" xfId="0" applyNumberFormat="1" applyFont="1" applyFill="1" applyBorder="1" applyAlignment="1">
      <alignment horizontal="right"/>
    </xf>
    <xf numFmtId="164" fontId="1" fillId="5" borderId="17" xfId="0" applyNumberFormat="1" applyFont="1" applyFill="1" applyBorder="1" applyAlignment="1">
      <alignment horizontal="right"/>
    </xf>
    <xf numFmtId="164" fontId="5" fillId="5" borderId="17" xfId="0" applyNumberFormat="1" applyFont="1" applyFill="1" applyBorder="1" applyAlignment="1">
      <alignment horizontal="right"/>
    </xf>
    <xf numFmtId="164" fontId="3" fillId="0" borderId="17" xfId="0" applyNumberFormat="1" applyFont="1" applyBorder="1" applyAlignment="1">
      <alignment horizontal="right"/>
    </xf>
    <xf numFmtId="164" fontId="1" fillId="0" borderId="17" xfId="0" applyNumberFormat="1" applyFont="1" applyBorder="1" applyAlignment="1">
      <alignment horizontal="right"/>
    </xf>
    <xf numFmtId="164" fontId="5" fillId="0" borderId="17" xfId="0" applyNumberFormat="1" applyFont="1" applyBorder="1" applyAlignment="1">
      <alignment horizontal="right"/>
    </xf>
    <xf numFmtId="164" fontId="5" fillId="0" borderId="17" xfId="0" applyNumberFormat="1" applyFont="1" applyBorder="1" applyAlignment="1">
      <alignment horizontal="center"/>
    </xf>
    <xf numFmtId="164" fontId="1" fillId="0" borderId="17" xfId="0" applyNumberFormat="1" applyFont="1" applyBorder="1"/>
    <xf numFmtId="0" fontId="5" fillId="0" borderId="33" xfId="0" applyFont="1" applyBorder="1" applyAlignment="1">
      <alignment horizontal="center" wrapText="1"/>
    </xf>
    <xf numFmtId="164" fontId="1" fillId="2" borderId="25" xfId="0" applyNumberFormat="1" applyFont="1" applyFill="1" applyBorder="1" applyAlignment="1">
      <alignment horizontal="center"/>
    </xf>
    <xf numFmtId="0" fontId="1" fillId="2" borderId="26" xfId="0" applyFont="1" applyFill="1" applyBorder="1" applyAlignment="1">
      <alignment horizontal="center"/>
    </xf>
    <xf numFmtId="0" fontId="1" fillId="2" borderId="27" xfId="0" applyFont="1" applyFill="1" applyBorder="1" applyAlignment="1">
      <alignment horizontal="center" wrapText="1"/>
    </xf>
    <xf numFmtId="0" fontId="1" fillId="0" borderId="0" xfId="0" applyFont="1" applyAlignment="1">
      <alignment horizontal="center" wrapText="1"/>
    </xf>
    <xf numFmtId="164" fontId="1" fillId="0" borderId="0" xfId="0" applyNumberFormat="1" applyFont="1" applyAlignment="1">
      <alignment horizontal="center" wrapText="1"/>
    </xf>
    <xf numFmtId="0" fontId="1" fillId="0" borderId="0" xfId="0" applyFont="1" applyAlignment="1">
      <alignment horizontal="center"/>
    </xf>
    <xf numFmtId="164" fontId="3" fillId="5" borderId="0" xfId="0" applyNumberFormat="1" applyFont="1" applyFill="1" applyAlignment="1">
      <alignment horizontal="center"/>
    </xf>
    <xf numFmtId="0" fontId="3" fillId="0" borderId="8" xfId="0" applyFont="1" applyBorder="1" applyAlignment="1">
      <alignment horizontal="left" wrapText="1" indent="1"/>
    </xf>
    <xf numFmtId="0" fontId="3" fillId="0" borderId="8" xfId="0" applyFont="1" applyBorder="1" applyAlignment="1">
      <alignment horizontal="left" indent="1"/>
    </xf>
    <xf numFmtId="0" fontId="1" fillId="0" borderId="8" xfId="0" applyFont="1" applyBorder="1" applyAlignment="1">
      <alignment horizontal="left" indent="2"/>
    </xf>
    <xf numFmtId="0" fontId="1" fillId="0" borderId="8" xfId="0" applyFont="1" applyBorder="1" applyAlignment="1">
      <alignment horizontal="left" wrapText="1" indent="2"/>
    </xf>
    <xf numFmtId="0" fontId="5" fillId="0" borderId="8" xfId="0" applyFont="1" applyBorder="1" applyAlignment="1">
      <alignment horizontal="left" wrapText="1" indent="4"/>
    </xf>
    <xf numFmtId="164" fontId="3" fillId="5" borderId="0" xfId="0" applyNumberFormat="1" applyFont="1" applyFill="1" applyAlignment="1">
      <alignment horizontal="right"/>
    </xf>
    <xf numFmtId="164" fontId="3" fillId="5" borderId="17" xfId="0" applyNumberFormat="1" applyFont="1" applyFill="1" applyBorder="1"/>
    <xf numFmtId="0" fontId="3" fillId="2" borderId="18" xfId="0" applyFont="1" applyFill="1" applyBorder="1" applyAlignment="1">
      <alignment horizontal="center" vertical="center" wrapText="1"/>
    </xf>
    <xf numFmtId="164" fontId="3" fillId="0" borderId="17" xfId="0" applyNumberFormat="1" applyFont="1" applyBorder="1"/>
    <xf numFmtId="164" fontId="3" fillId="0" borderId="23" xfId="0" applyNumberFormat="1" applyFont="1" applyBorder="1" applyAlignment="1">
      <alignment horizontal="right"/>
    </xf>
    <xf numFmtId="164" fontId="3" fillId="0" borderId="23" xfId="0" applyNumberFormat="1" applyFont="1" applyBorder="1"/>
    <xf numFmtId="0" fontId="3" fillId="0" borderId="28" xfId="0" applyFont="1" applyBorder="1" applyAlignment="1">
      <alignment horizontal="left" wrapText="1" indent="1"/>
    </xf>
    <xf numFmtId="164" fontId="3" fillId="5" borderId="23" xfId="0" applyNumberFormat="1" applyFont="1" applyFill="1" applyBorder="1" applyAlignment="1">
      <alignment horizontal="center"/>
    </xf>
    <xf numFmtId="0" fontId="3" fillId="0" borderId="28" xfId="0" applyFont="1" applyBorder="1" applyAlignment="1">
      <alignment horizontal="left" indent="1"/>
    </xf>
    <xf numFmtId="0" fontId="1" fillId="0" borderId="28" xfId="0" applyFont="1" applyBorder="1" applyAlignment="1">
      <alignment horizontal="left" wrapText="1" indent="2"/>
    </xf>
    <xf numFmtId="0" fontId="5" fillId="0" borderId="28" xfId="0" applyFont="1" applyBorder="1" applyAlignment="1">
      <alignment horizontal="left" wrapText="1" indent="4"/>
    </xf>
    <xf numFmtId="0" fontId="1" fillId="0" borderId="1" xfId="0" applyFont="1" applyBorder="1" applyAlignment="1">
      <alignment horizontal="left" vertical="center" wrapText="1"/>
    </xf>
    <xf numFmtId="0" fontId="2" fillId="3" borderId="13"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4" borderId="15" xfId="0" applyFont="1" applyFill="1" applyBorder="1" applyAlignment="1">
      <alignment horizontal="center"/>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5" borderId="1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5" fillId="0" borderId="8" xfId="0" applyFont="1" applyBorder="1" applyAlignment="1">
      <alignment horizontal="left" wrapText="1" indent="6"/>
    </xf>
    <xf numFmtId="0" fontId="5" fillId="0" borderId="0" xfId="0" applyFont="1" applyAlignment="1">
      <alignment vertical="center"/>
    </xf>
    <xf numFmtId="164" fontId="5" fillId="5" borderId="11" xfId="0" applyNumberFormat="1" applyFont="1" applyFill="1" applyBorder="1" applyAlignment="1">
      <alignment horizontal="center" vertical="center"/>
    </xf>
    <xf numFmtId="164" fontId="5" fillId="0" borderId="17" xfId="0" applyNumberFormat="1" applyFont="1" applyBorder="1" applyAlignment="1">
      <alignment horizontal="center" vertical="center"/>
    </xf>
    <xf numFmtId="164" fontId="5" fillId="5" borderId="17" xfId="0" applyNumberFormat="1" applyFont="1" applyFill="1" applyBorder="1" applyAlignment="1">
      <alignment horizontal="center" vertical="center"/>
    </xf>
    <xf numFmtId="164" fontId="5" fillId="0" borderId="2" xfId="0" applyNumberFormat="1" applyFont="1" applyBorder="1" applyAlignment="1">
      <alignment vertical="center"/>
    </xf>
    <xf numFmtId="164" fontId="1" fillId="5" borderId="0" xfId="0" applyNumberFormat="1" applyFont="1" applyFill="1" applyAlignment="1">
      <alignment horizontal="center" vertical="center"/>
    </xf>
    <xf numFmtId="0" fontId="5" fillId="0" borderId="8" xfId="0" applyFont="1" applyBorder="1" applyAlignment="1">
      <alignment horizontal="left" vertical="center" wrapText="1" indent="4"/>
    </xf>
    <xf numFmtId="164" fontId="3" fillId="2" borderId="16" xfId="0" applyNumberFormat="1" applyFont="1" applyFill="1" applyBorder="1"/>
    <xf numFmtId="164" fontId="3" fillId="2" borderId="38" xfId="0" applyNumberFormat="1" applyFont="1" applyFill="1" applyBorder="1"/>
    <xf numFmtId="164" fontId="1" fillId="0" borderId="17" xfId="0" applyNumberFormat="1" applyFont="1" applyBorder="1" applyAlignment="1">
      <alignment horizontal="right" vertical="center"/>
    </xf>
    <xf numFmtId="0" fontId="5" fillId="0" borderId="28" xfId="0" applyFont="1" applyBorder="1" applyAlignment="1">
      <alignment horizontal="left" wrapText="1" indent="7"/>
    </xf>
  </cellXfs>
  <cellStyles count="1">
    <cellStyle name="Normal" xfId="0" builtinId="0"/>
  </cellStyles>
  <dxfs count="0"/>
  <tableStyles count="0" defaultTableStyle="TableStyleMedium2" defaultPivotStyle="PivotStyleLight16"/>
  <colors>
    <mruColors>
      <color rgb="FF0076C4"/>
      <color rgb="FFC1E6FF"/>
      <color rgb="FF007687"/>
      <color rgb="FF003C64"/>
      <color rgb="FFFFCC00"/>
      <color rgb="FFF5821F"/>
      <color rgb="FF00BC87"/>
      <color rgb="FF0176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9"/>
  <sheetViews>
    <sheetView tabSelected="1" zoomScale="85" zoomScaleNormal="85" workbookViewId="0"/>
  </sheetViews>
  <sheetFormatPr defaultColWidth="9.140625" defaultRowHeight="12.75" x14ac:dyDescent="0.2"/>
  <cols>
    <col min="1" max="1" width="4.85546875" style="1" customWidth="1"/>
    <col min="2" max="2" width="51.7109375" style="1" customWidth="1"/>
    <col min="3" max="8" width="20.85546875" style="1" customWidth="1"/>
    <col min="9" max="9" width="22.28515625" style="1" customWidth="1"/>
    <col min="10" max="10" width="14.7109375" style="1" bestFit="1" customWidth="1"/>
    <col min="11" max="16384" width="9.140625" style="1"/>
  </cols>
  <sheetData>
    <row r="1" spans="2:10" ht="13.5" thickBot="1" x14ac:dyDescent="0.25"/>
    <row r="2" spans="2:10" ht="13.5" thickBot="1" x14ac:dyDescent="0.25">
      <c r="B2" s="131" t="s">
        <v>0</v>
      </c>
      <c r="C2" s="132"/>
      <c r="D2" s="132"/>
      <c r="E2" s="132"/>
      <c r="F2" s="132"/>
      <c r="G2" s="132"/>
      <c r="H2" s="132"/>
      <c r="I2" s="133"/>
    </row>
    <row r="3" spans="2:10" ht="122.25" customHeight="1" x14ac:dyDescent="0.2">
      <c r="B3" s="2" t="s">
        <v>1</v>
      </c>
      <c r="C3" s="3" t="s">
        <v>2</v>
      </c>
      <c r="D3" s="4" t="s">
        <v>3</v>
      </c>
      <c r="E3" s="5" t="s">
        <v>4</v>
      </c>
      <c r="F3" s="4" t="s">
        <v>5</v>
      </c>
      <c r="G3" s="6" t="s">
        <v>6</v>
      </c>
      <c r="H3" s="86" t="s">
        <v>7</v>
      </c>
      <c r="I3" s="121" t="s">
        <v>8</v>
      </c>
    </row>
    <row r="4" spans="2:10" s="13" customFormat="1" x14ac:dyDescent="0.2">
      <c r="B4" s="7"/>
      <c r="C4" s="8" t="s">
        <v>9</v>
      </c>
      <c r="D4" s="9" t="s">
        <v>9</v>
      </c>
      <c r="E4" s="10" t="s">
        <v>9</v>
      </c>
      <c r="F4" s="9" t="s">
        <v>9</v>
      </c>
      <c r="G4" s="11" t="s">
        <v>9</v>
      </c>
      <c r="H4" s="11" t="s">
        <v>9</v>
      </c>
      <c r="I4" s="12"/>
    </row>
    <row r="5" spans="2:10" s="19" customFormat="1" x14ac:dyDescent="0.2">
      <c r="B5" s="34" t="s">
        <v>10</v>
      </c>
      <c r="C5" s="14">
        <f>SUM(C6,C17,C28)</f>
        <v>1250000000</v>
      </c>
      <c r="D5" s="104" t="s">
        <v>74</v>
      </c>
      <c r="E5" s="120">
        <f>SUM(E6,E17,E28)</f>
        <v>1041000000</v>
      </c>
      <c r="F5" s="104" t="s">
        <v>74</v>
      </c>
      <c r="G5" s="14">
        <f>SUM(G6,G17,G28)</f>
        <v>4300000000</v>
      </c>
      <c r="H5" s="122">
        <f>SUM(H6,H17,H28)</f>
        <v>10000000000</v>
      </c>
      <c r="I5" s="18">
        <f t="shared" ref="I5:I18" si="0">SUM(C5,D5,E5,F5,G5,H5)</f>
        <v>16591000000</v>
      </c>
      <c r="J5" s="32"/>
    </row>
    <row r="6" spans="2:10" s="19" customFormat="1" x14ac:dyDescent="0.2">
      <c r="B6" s="115" t="s">
        <v>67</v>
      </c>
      <c r="C6" s="14">
        <f>SUM(C7,C8,C9,C10,C15,C16)</f>
        <v>264000000</v>
      </c>
      <c r="D6" s="104" t="s">
        <v>74</v>
      </c>
      <c r="E6" s="120">
        <f>SUM(E7,E8,E9,E10,E15,E16)</f>
        <v>678000000</v>
      </c>
      <c r="F6" s="104" t="s">
        <v>74</v>
      </c>
      <c r="G6" s="14">
        <f>SUM(G7,G8,G9,G10,G15,G16)</f>
        <v>300000000</v>
      </c>
      <c r="H6" s="122">
        <f>SUM(H7,H8,H9,H10,H15,H16)</f>
        <v>5584000000</v>
      </c>
      <c r="I6" s="18">
        <f t="shared" si="0"/>
        <v>6826000000</v>
      </c>
      <c r="J6" s="32"/>
    </row>
    <row r="7" spans="2:10" x14ac:dyDescent="0.2">
      <c r="B7" s="116" t="s">
        <v>12</v>
      </c>
      <c r="C7" s="25" t="s">
        <v>74</v>
      </c>
      <c r="D7" s="104" t="s">
        <v>74</v>
      </c>
      <c r="E7" s="33" t="s">
        <v>11</v>
      </c>
      <c r="F7" s="104" t="s">
        <v>74</v>
      </c>
      <c r="G7" s="99">
        <v>300000000</v>
      </c>
      <c r="H7" s="22" t="s">
        <v>11</v>
      </c>
      <c r="I7" s="24">
        <f t="shared" si="0"/>
        <v>300000000</v>
      </c>
    </row>
    <row r="8" spans="2:10" x14ac:dyDescent="0.2">
      <c r="B8" s="117" t="s">
        <v>13</v>
      </c>
      <c r="C8" s="20">
        <v>264000000</v>
      </c>
      <c r="D8" s="104" t="s">
        <v>74</v>
      </c>
      <c r="E8" s="26">
        <v>324000000</v>
      </c>
      <c r="F8" s="104" t="s">
        <v>74</v>
      </c>
      <c r="G8" s="23" t="s">
        <v>11</v>
      </c>
      <c r="H8" s="102">
        <v>204000000</v>
      </c>
      <c r="I8" s="24">
        <f t="shared" si="0"/>
        <v>792000000</v>
      </c>
    </row>
    <row r="9" spans="2:10" x14ac:dyDescent="0.2">
      <c r="B9" s="117" t="s">
        <v>14</v>
      </c>
      <c r="C9" s="25" t="s">
        <v>74</v>
      </c>
      <c r="D9" s="104" t="s">
        <v>74</v>
      </c>
      <c r="E9" s="26">
        <v>4000000</v>
      </c>
      <c r="F9" s="104" t="s">
        <v>74</v>
      </c>
      <c r="G9" s="23" t="s">
        <v>11</v>
      </c>
      <c r="H9" s="22" t="s">
        <v>11</v>
      </c>
      <c r="I9" s="24">
        <f t="shared" si="0"/>
        <v>4000000</v>
      </c>
    </row>
    <row r="10" spans="2:10" x14ac:dyDescent="0.2">
      <c r="B10" s="117" t="s">
        <v>69</v>
      </c>
      <c r="C10" s="25" t="s">
        <v>74</v>
      </c>
      <c r="D10" s="104" t="s">
        <v>74</v>
      </c>
      <c r="E10" s="28" t="s">
        <v>11</v>
      </c>
      <c r="F10" s="104" t="s">
        <v>74</v>
      </c>
      <c r="G10" s="23" t="s">
        <v>11</v>
      </c>
      <c r="H10" s="105">
        <f>SUM(H11,H14)</f>
        <v>4300000000</v>
      </c>
      <c r="I10" s="24">
        <f t="shared" si="0"/>
        <v>4300000000</v>
      </c>
    </row>
    <row r="11" spans="2:10" s="30" customFormat="1" x14ac:dyDescent="0.2">
      <c r="B11" s="118" t="s">
        <v>16</v>
      </c>
      <c r="C11" s="25" t="s">
        <v>74</v>
      </c>
      <c r="D11" s="104" t="s">
        <v>74</v>
      </c>
      <c r="E11" s="28" t="s">
        <v>11</v>
      </c>
      <c r="F11" s="104" t="s">
        <v>74</v>
      </c>
      <c r="G11" s="31" t="s">
        <v>11</v>
      </c>
      <c r="H11" s="103">
        <f>SUM(H12:H13)</f>
        <v>3750000000</v>
      </c>
      <c r="I11" s="29">
        <f t="shared" si="0"/>
        <v>3750000000</v>
      </c>
    </row>
    <row r="12" spans="2:10" s="30" customFormat="1" x14ac:dyDescent="0.2">
      <c r="B12" s="151" t="s">
        <v>70</v>
      </c>
      <c r="C12" s="25" t="s">
        <v>74</v>
      </c>
      <c r="D12" s="104" t="s">
        <v>74</v>
      </c>
      <c r="E12" s="28" t="s">
        <v>11</v>
      </c>
      <c r="F12" s="104" t="s">
        <v>74</v>
      </c>
      <c r="G12" s="31"/>
      <c r="H12" s="103">
        <v>250000000</v>
      </c>
      <c r="I12" s="29">
        <v>250000000</v>
      </c>
    </row>
    <row r="13" spans="2:10" s="30" customFormat="1" x14ac:dyDescent="0.2">
      <c r="B13" s="151" t="s">
        <v>71</v>
      </c>
      <c r="C13" s="25" t="s">
        <v>74</v>
      </c>
      <c r="D13" s="104" t="s">
        <v>74</v>
      </c>
      <c r="E13" s="28" t="s">
        <v>11</v>
      </c>
      <c r="F13" s="104" t="s">
        <v>74</v>
      </c>
      <c r="G13" s="31" t="s">
        <v>11</v>
      </c>
      <c r="H13" s="103">
        <v>3500000000</v>
      </c>
      <c r="I13" s="29">
        <f t="shared" si="0"/>
        <v>3500000000</v>
      </c>
    </row>
    <row r="14" spans="2:10" s="30" customFormat="1" x14ac:dyDescent="0.2">
      <c r="B14" s="118" t="s">
        <v>76</v>
      </c>
      <c r="C14" s="25" t="s">
        <v>74</v>
      </c>
      <c r="D14" s="104" t="s">
        <v>74</v>
      </c>
      <c r="E14" s="28" t="s">
        <v>11</v>
      </c>
      <c r="F14" s="104" t="s">
        <v>74</v>
      </c>
      <c r="G14" s="31" t="s">
        <v>11</v>
      </c>
      <c r="H14" s="103">
        <v>550000000</v>
      </c>
      <c r="I14" s="29">
        <f t="shared" ref="I14" si="1">SUM(C14,D14,E14,F14,G14,H14)</f>
        <v>550000000</v>
      </c>
    </row>
    <row r="15" spans="2:10" x14ac:dyDescent="0.2">
      <c r="B15" s="117" t="s">
        <v>17</v>
      </c>
      <c r="C15" s="25" t="s">
        <v>74</v>
      </c>
      <c r="D15" s="104" t="s">
        <v>74</v>
      </c>
      <c r="E15" s="28" t="s">
        <v>11</v>
      </c>
      <c r="F15" s="104" t="s">
        <v>74</v>
      </c>
      <c r="G15" s="23" t="s">
        <v>11</v>
      </c>
      <c r="H15" s="102">
        <v>580000000</v>
      </c>
      <c r="I15" s="24">
        <f t="shared" si="0"/>
        <v>580000000</v>
      </c>
    </row>
    <row r="16" spans="2:10" x14ac:dyDescent="0.2">
      <c r="B16" s="117" t="s">
        <v>18</v>
      </c>
      <c r="C16" s="25" t="s">
        <v>74</v>
      </c>
      <c r="D16" s="104" t="s">
        <v>74</v>
      </c>
      <c r="E16" s="26">
        <v>350000000</v>
      </c>
      <c r="F16" s="104" t="s">
        <v>74</v>
      </c>
      <c r="G16" s="23" t="s">
        <v>11</v>
      </c>
      <c r="H16" s="102">
        <v>500000000</v>
      </c>
      <c r="I16" s="24">
        <f t="shared" si="0"/>
        <v>850000000</v>
      </c>
    </row>
    <row r="17" spans="2:10" s="19" customFormat="1" x14ac:dyDescent="0.2">
      <c r="B17" s="115" t="s">
        <v>68</v>
      </c>
      <c r="C17" s="14">
        <f>SUM(C18,C19,C20,C27)</f>
        <v>736000000</v>
      </c>
      <c r="D17" s="104" t="s">
        <v>74</v>
      </c>
      <c r="E17" s="120">
        <f>SUM(E18,E19,E20,E27)</f>
        <v>353000000</v>
      </c>
      <c r="F17" s="104" t="s">
        <v>74</v>
      </c>
      <c r="G17" s="14">
        <f>SUM(G18,G19,G20,G27)</f>
        <v>4000000000</v>
      </c>
      <c r="H17" s="122">
        <f>SUM(H18:H20,H23,H27)</f>
        <v>4416000000</v>
      </c>
      <c r="I17" s="18">
        <f t="shared" si="0"/>
        <v>9505000000</v>
      </c>
      <c r="J17" s="32"/>
    </row>
    <row r="18" spans="2:10" x14ac:dyDescent="0.2">
      <c r="B18" s="117" t="s">
        <v>19</v>
      </c>
      <c r="C18" s="20">
        <v>1000000</v>
      </c>
      <c r="D18" s="104" t="s">
        <v>74</v>
      </c>
      <c r="E18" s="21" t="s">
        <v>11</v>
      </c>
      <c r="F18" s="104" t="s">
        <v>74</v>
      </c>
      <c r="G18" s="23" t="s">
        <v>11</v>
      </c>
      <c r="H18" s="22" t="s">
        <v>11</v>
      </c>
      <c r="I18" s="24">
        <f t="shared" si="0"/>
        <v>1000000</v>
      </c>
    </row>
    <row r="19" spans="2:10" x14ac:dyDescent="0.2">
      <c r="B19" s="117" t="s">
        <v>20</v>
      </c>
      <c r="C19" s="25" t="s">
        <v>74</v>
      </c>
      <c r="D19" s="104" t="s">
        <v>74</v>
      </c>
      <c r="E19" s="26">
        <v>95000000</v>
      </c>
      <c r="F19" s="104" t="s">
        <v>74</v>
      </c>
      <c r="G19" s="23" t="s">
        <v>11</v>
      </c>
      <c r="H19" s="102">
        <v>41000000</v>
      </c>
      <c r="I19" s="24">
        <f t="shared" ref="I19:I34" si="2">SUM(C19,D19,E19,F19,G19,H19)</f>
        <v>136000000</v>
      </c>
      <c r="J19" s="39"/>
    </row>
    <row r="20" spans="2:10" x14ac:dyDescent="0.2">
      <c r="B20" s="117" t="s">
        <v>15</v>
      </c>
      <c r="C20" s="20">
        <v>435000000</v>
      </c>
      <c r="D20" s="104" t="s">
        <v>74</v>
      </c>
      <c r="E20" s="21" t="s">
        <v>11</v>
      </c>
      <c r="F20" s="104" t="s">
        <v>74</v>
      </c>
      <c r="G20" s="99">
        <v>4000000000</v>
      </c>
      <c r="H20" s="22" t="s">
        <v>11</v>
      </c>
      <c r="I20" s="24">
        <f t="shared" si="2"/>
        <v>4435000000</v>
      </c>
      <c r="J20" s="39"/>
    </row>
    <row r="21" spans="2:10" s="30" customFormat="1" x14ac:dyDescent="0.2">
      <c r="B21" s="118" t="s">
        <v>22</v>
      </c>
      <c r="C21" s="27">
        <v>200000000</v>
      </c>
      <c r="D21" s="104" t="s">
        <v>74</v>
      </c>
      <c r="E21" s="28" t="s">
        <v>11</v>
      </c>
      <c r="F21" s="104" t="s">
        <v>74</v>
      </c>
      <c r="G21" s="31" t="s">
        <v>11</v>
      </c>
      <c r="H21" s="22" t="s">
        <v>11</v>
      </c>
      <c r="I21" s="29">
        <f t="shared" ref="I21" si="3">SUM(C21,D21,E21,F21,G21,H21)</f>
        <v>200000000</v>
      </c>
    </row>
    <row r="22" spans="2:10" s="30" customFormat="1" x14ac:dyDescent="0.2">
      <c r="B22" s="118" t="s">
        <v>23</v>
      </c>
      <c r="C22" s="25" t="s">
        <v>74</v>
      </c>
      <c r="D22" s="104" t="s">
        <v>74</v>
      </c>
      <c r="E22" s="28" t="s">
        <v>11</v>
      </c>
      <c r="F22" s="104" t="s">
        <v>74</v>
      </c>
      <c r="G22" s="100">
        <v>4000000000</v>
      </c>
      <c r="H22" s="22" t="s">
        <v>11</v>
      </c>
      <c r="I22" s="29">
        <f t="shared" si="2"/>
        <v>4000000000</v>
      </c>
    </row>
    <row r="23" spans="2:10" x14ac:dyDescent="0.2">
      <c r="B23" s="117" t="s">
        <v>69</v>
      </c>
      <c r="C23" s="25" t="s">
        <v>74</v>
      </c>
      <c r="D23" s="104" t="s">
        <v>74</v>
      </c>
      <c r="E23" s="21" t="s">
        <v>11</v>
      </c>
      <c r="F23" s="104" t="s">
        <v>74</v>
      </c>
      <c r="G23" s="31" t="s">
        <v>11</v>
      </c>
      <c r="H23" s="102">
        <f>SUM(H24:H26)</f>
        <v>4375000000</v>
      </c>
      <c r="I23" s="24">
        <f t="shared" ref="I23:I24" si="4">SUM(C23,D23,E23,F23,G23,H23)</f>
        <v>4375000000</v>
      </c>
      <c r="J23" s="39"/>
    </row>
    <row r="24" spans="2:10" s="30" customFormat="1" x14ac:dyDescent="0.2">
      <c r="B24" s="118" t="s">
        <v>72</v>
      </c>
      <c r="C24" s="25" t="s">
        <v>74</v>
      </c>
      <c r="D24" s="104" t="s">
        <v>74</v>
      </c>
      <c r="E24" s="28" t="s">
        <v>11</v>
      </c>
      <c r="F24" s="104" t="s">
        <v>74</v>
      </c>
      <c r="G24" s="31" t="s">
        <v>11</v>
      </c>
      <c r="H24" s="102">
        <v>905000000</v>
      </c>
      <c r="I24" s="29">
        <f t="shared" si="4"/>
        <v>905000000</v>
      </c>
    </row>
    <row r="25" spans="2:10" s="152" customFormat="1" ht="25.5" x14ac:dyDescent="0.25">
      <c r="B25" s="158" t="s">
        <v>73</v>
      </c>
      <c r="C25" s="157" t="s">
        <v>74</v>
      </c>
      <c r="D25" s="154" t="s">
        <v>74</v>
      </c>
      <c r="E25" s="153" t="s">
        <v>11</v>
      </c>
      <c r="F25" s="154" t="s">
        <v>74</v>
      </c>
      <c r="G25" s="155" t="s">
        <v>11</v>
      </c>
      <c r="H25" s="161">
        <v>3090000000</v>
      </c>
      <c r="I25" s="156">
        <f t="shared" ref="I25:I26" si="5">SUM(C25,D25,E25,F25,G25,H25)</f>
        <v>3090000000</v>
      </c>
    </row>
    <row r="26" spans="2:10" s="30" customFormat="1" x14ac:dyDescent="0.2">
      <c r="B26" s="118" t="s">
        <v>76</v>
      </c>
      <c r="C26" s="25" t="s">
        <v>74</v>
      </c>
      <c r="D26" s="104" t="s">
        <v>74</v>
      </c>
      <c r="E26" s="28" t="s">
        <v>11</v>
      </c>
      <c r="F26" s="104" t="s">
        <v>74</v>
      </c>
      <c r="G26" s="31" t="s">
        <v>11</v>
      </c>
      <c r="H26" s="102">
        <v>380000000</v>
      </c>
      <c r="I26" s="29">
        <f t="shared" si="5"/>
        <v>380000000</v>
      </c>
    </row>
    <row r="27" spans="2:10" x14ac:dyDescent="0.2">
      <c r="B27" s="117" t="s">
        <v>24</v>
      </c>
      <c r="C27" s="20">
        <v>300000000</v>
      </c>
      <c r="D27" s="104" t="s">
        <v>74</v>
      </c>
      <c r="E27" s="26">
        <v>258000000</v>
      </c>
      <c r="F27" s="104" t="s">
        <v>74</v>
      </c>
      <c r="G27" s="23" t="s">
        <v>11</v>
      </c>
      <c r="H27" s="22" t="s">
        <v>11</v>
      </c>
      <c r="I27" s="24">
        <f t="shared" si="2"/>
        <v>558000000</v>
      </c>
    </row>
    <row r="28" spans="2:10" s="19" customFormat="1" x14ac:dyDescent="0.2">
      <c r="B28" s="114" t="s">
        <v>25</v>
      </c>
      <c r="C28" s="119">
        <f>SUM(C29:C30)</f>
        <v>250000000</v>
      </c>
      <c r="D28" s="104" t="s">
        <v>74</v>
      </c>
      <c r="E28" s="98">
        <f>SUM(E29:E30)</f>
        <v>10000000</v>
      </c>
      <c r="F28" s="104" t="s">
        <v>74</v>
      </c>
      <c r="G28" s="113" t="s">
        <v>11</v>
      </c>
      <c r="H28" s="22" t="s">
        <v>11</v>
      </c>
      <c r="I28" s="18">
        <f t="shared" si="2"/>
        <v>260000000</v>
      </c>
    </row>
    <row r="29" spans="2:10" x14ac:dyDescent="0.2">
      <c r="B29" s="117" t="s">
        <v>26</v>
      </c>
      <c r="C29" s="20">
        <v>250000000</v>
      </c>
      <c r="D29" s="104" t="s">
        <v>74</v>
      </c>
      <c r="E29" s="21" t="s">
        <v>11</v>
      </c>
      <c r="F29" s="104" t="s">
        <v>74</v>
      </c>
      <c r="G29" s="23" t="s">
        <v>11</v>
      </c>
      <c r="H29" s="22" t="s">
        <v>11</v>
      </c>
      <c r="I29" s="24">
        <f t="shared" si="2"/>
        <v>250000000</v>
      </c>
      <c r="J29" s="39"/>
    </row>
    <row r="30" spans="2:10" x14ac:dyDescent="0.2">
      <c r="B30" s="117" t="s">
        <v>27</v>
      </c>
      <c r="C30" s="25" t="s">
        <v>74</v>
      </c>
      <c r="D30" s="104" t="s">
        <v>74</v>
      </c>
      <c r="E30" s="26">
        <v>10000000</v>
      </c>
      <c r="F30" s="104" t="s">
        <v>74</v>
      </c>
      <c r="G30" s="23" t="s">
        <v>11</v>
      </c>
      <c r="H30" s="22" t="s">
        <v>11</v>
      </c>
      <c r="I30" s="24">
        <f t="shared" si="2"/>
        <v>10000000</v>
      </c>
      <c r="J30" s="39"/>
    </row>
    <row r="31" spans="2:10" s="19" customFormat="1" x14ac:dyDescent="0.2">
      <c r="B31" s="34" t="s">
        <v>28</v>
      </c>
      <c r="C31" s="25" t="s">
        <v>74</v>
      </c>
      <c r="D31" s="104" t="s">
        <v>74</v>
      </c>
      <c r="E31" s="15">
        <v>88000000</v>
      </c>
      <c r="F31" s="104" t="s">
        <v>74</v>
      </c>
      <c r="G31" s="17" t="s">
        <v>11</v>
      </c>
      <c r="H31" s="16" t="s">
        <v>11</v>
      </c>
      <c r="I31" s="18">
        <f t="shared" si="2"/>
        <v>88000000</v>
      </c>
    </row>
    <row r="32" spans="2:10" s="19" customFormat="1" x14ac:dyDescent="0.2">
      <c r="B32" s="34" t="s">
        <v>29</v>
      </c>
      <c r="C32" s="25" t="s">
        <v>74</v>
      </c>
      <c r="D32" s="104" t="s">
        <v>74</v>
      </c>
      <c r="E32" s="15">
        <v>2000000</v>
      </c>
      <c r="F32" s="104" t="s">
        <v>74</v>
      </c>
      <c r="G32" s="17" t="s">
        <v>11</v>
      </c>
      <c r="H32" s="16" t="s">
        <v>11</v>
      </c>
      <c r="I32" s="18">
        <f t="shared" si="2"/>
        <v>2000000</v>
      </c>
    </row>
    <row r="33" spans="2:10" s="19" customFormat="1" x14ac:dyDescent="0.2">
      <c r="B33" s="34" t="s">
        <v>30</v>
      </c>
      <c r="C33" s="14">
        <v>300000000</v>
      </c>
      <c r="D33" s="104" t="s">
        <v>74</v>
      </c>
      <c r="E33" s="15">
        <v>500000000</v>
      </c>
      <c r="F33" s="104" t="s">
        <v>74</v>
      </c>
      <c r="G33" s="17" t="s">
        <v>11</v>
      </c>
      <c r="H33" s="101">
        <v>750000000</v>
      </c>
      <c r="I33" s="18">
        <f t="shared" si="2"/>
        <v>1550000000</v>
      </c>
    </row>
    <row r="34" spans="2:10" s="19" customFormat="1" x14ac:dyDescent="0.2">
      <c r="B34" s="34" t="s">
        <v>31</v>
      </c>
      <c r="C34" s="25" t="s">
        <v>74</v>
      </c>
      <c r="D34" s="104" t="s">
        <v>74</v>
      </c>
      <c r="E34" s="113" t="s">
        <v>11</v>
      </c>
      <c r="F34" s="104" t="s">
        <v>74</v>
      </c>
      <c r="G34" s="113" t="s">
        <v>11</v>
      </c>
      <c r="H34" s="101">
        <v>800000000</v>
      </c>
      <c r="I34" s="18">
        <f t="shared" si="2"/>
        <v>800000000</v>
      </c>
    </row>
    <row r="35" spans="2:10" ht="15" customHeight="1" thickBot="1" x14ac:dyDescent="0.25">
      <c r="B35" s="35" t="s">
        <v>32</v>
      </c>
      <c r="C35" s="36">
        <f>SUM(C5,C31,C32,C33, C34)</f>
        <v>1550000000</v>
      </c>
      <c r="D35" s="37" t="s">
        <v>21</v>
      </c>
      <c r="E35" s="36">
        <f>SUM(E5,E31,E32,E33, E34)</f>
        <v>1631000000</v>
      </c>
      <c r="F35" s="37" t="s">
        <v>21</v>
      </c>
      <c r="G35" s="159">
        <f>SUM(G5,G31,G32,G33, G34)</f>
        <v>4300000000</v>
      </c>
      <c r="H35" s="159">
        <f>SUM(H5,H31,H32,H33, H34)</f>
        <v>11550000000</v>
      </c>
      <c r="I35" s="160">
        <f>SUM(C35,D35,E35,F35,G35,H35)</f>
        <v>19031000000</v>
      </c>
      <c r="J35" s="39"/>
    </row>
    <row r="36" spans="2:10" ht="87.6" customHeight="1" x14ac:dyDescent="0.2">
      <c r="B36" s="130" t="s">
        <v>75</v>
      </c>
      <c r="C36" s="130"/>
      <c r="D36" s="130"/>
      <c r="E36" s="130"/>
      <c r="F36" s="130"/>
      <c r="G36" s="130"/>
      <c r="H36" s="130"/>
      <c r="I36" s="130"/>
    </row>
    <row r="37" spans="2:10" x14ac:dyDescent="0.2">
      <c r="C37" s="39"/>
    </row>
    <row r="39" spans="2:10" x14ac:dyDescent="0.2">
      <c r="H39" s="39"/>
      <c r="I39" s="39"/>
    </row>
  </sheetData>
  <mergeCells count="2">
    <mergeCell ref="B36:I36"/>
    <mergeCell ref="B2:I2"/>
  </mergeCells>
  <pageMargins left="0.7" right="0.7" top="0.75" bottom="0.75" header="0.3" footer="0.3"/>
  <pageSetup orientation="portrait" verticalDpi="300" r:id="rId1"/>
  <ignoredErrors>
    <ignoredError sqref="H1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40"/>
  <sheetViews>
    <sheetView zoomScale="73" zoomScaleNormal="73" workbookViewId="0"/>
  </sheetViews>
  <sheetFormatPr defaultColWidth="9.140625" defaultRowHeight="12.75" x14ac:dyDescent="0.2"/>
  <cols>
    <col min="1" max="1" width="4.85546875" style="1" customWidth="1"/>
    <col min="2" max="2" width="32.42578125" style="1" customWidth="1"/>
    <col min="3" max="3" width="18.7109375" style="1" customWidth="1"/>
    <col min="4" max="4" width="15.85546875" style="1" customWidth="1"/>
    <col min="5" max="5" width="45.28515625" style="110" customWidth="1"/>
    <col min="6" max="8" width="6.7109375" style="1" customWidth="1"/>
    <col min="9" max="9" width="18.7109375" style="1" customWidth="1"/>
    <col min="10" max="10" width="15.85546875" style="1" customWidth="1"/>
    <col min="11" max="11" width="45.28515625" style="112" customWidth="1"/>
    <col min="12" max="14" width="6.7109375" style="1" customWidth="1"/>
    <col min="15" max="15" width="18.7109375" style="39" customWidth="1"/>
    <col min="16" max="16" width="15.85546875" style="1" customWidth="1"/>
    <col min="17" max="17" width="45.28515625" style="112" customWidth="1"/>
    <col min="18" max="18" width="19.7109375" style="39" bestFit="1" customWidth="1"/>
    <col min="19" max="19" width="15.85546875" style="1" customWidth="1"/>
    <col min="20" max="20" width="45.28515625" style="1" customWidth="1"/>
    <col min="21" max="21" width="19.7109375" style="1" bestFit="1" customWidth="1"/>
    <col min="22" max="22" width="15.7109375" style="1" bestFit="1" customWidth="1"/>
    <col min="23" max="23" width="12.28515625" style="1" bestFit="1" customWidth="1"/>
    <col min="24" max="24" width="15.7109375" style="1" bestFit="1" customWidth="1"/>
    <col min="25" max="16384" width="9.140625" style="1"/>
  </cols>
  <sheetData>
    <row r="1" spans="2:22" ht="13.5" thickBot="1" x14ac:dyDescent="0.25"/>
    <row r="2" spans="2:22" ht="13.5" thickBot="1" x14ac:dyDescent="0.25">
      <c r="B2" s="134" t="s">
        <v>33</v>
      </c>
      <c r="C2" s="135"/>
      <c r="D2" s="135"/>
      <c r="E2" s="135"/>
      <c r="F2" s="135"/>
      <c r="G2" s="135"/>
      <c r="H2" s="135"/>
      <c r="I2" s="135"/>
      <c r="J2" s="135"/>
      <c r="K2" s="135"/>
      <c r="L2" s="135"/>
      <c r="M2" s="135"/>
      <c r="N2" s="135"/>
      <c r="O2" s="135"/>
      <c r="P2" s="135"/>
      <c r="Q2" s="135"/>
      <c r="R2" s="135"/>
      <c r="S2" s="135"/>
      <c r="T2" s="135"/>
      <c r="U2" s="136"/>
    </row>
    <row r="3" spans="2:22" ht="51" customHeight="1" x14ac:dyDescent="0.2">
      <c r="B3" s="2" t="s">
        <v>1</v>
      </c>
      <c r="C3" s="140" t="s">
        <v>2</v>
      </c>
      <c r="D3" s="141"/>
      <c r="E3" s="142"/>
      <c r="F3" s="138" t="s">
        <v>3</v>
      </c>
      <c r="G3" s="138"/>
      <c r="H3" s="139"/>
      <c r="I3" s="140" t="s">
        <v>4</v>
      </c>
      <c r="J3" s="141"/>
      <c r="K3" s="142"/>
      <c r="L3" s="137" t="s">
        <v>5</v>
      </c>
      <c r="M3" s="138"/>
      <c r="N3" s="139"/>
      <c r="O3" s="140" t="s">
        <v>34</v>
      </c>
      <c r="P3" s="141"/>
      <c r="Q3" s="142"/>
      <c r="R3" s="148" t="s">
        <v>35</v>
      </c>
      <c r="S3" s="149"/>
      <c r="T3" s="150"/>
      <c r="U3" s="143" t="s">
        <v>8</v>
      </c>
    </row>
    <row r="4" spans="2:22" s="13" customFormat="1" ht="25.5" x14ac:dyDescent="0.2">
      <c r="B4" s="7"/>
      <c r="C4" s="40" t="s">
        <v>9</v>
      </c>
      <c r="D4" s="41" t="s">
        <v>36</v>
      </c>
      <c r="E4" s="42" t="s">
        <v>37</v>
      </c>
      <c r="F4" s="145" t="s">
        <v>38</v>
      </c>
      <c r="G4" s="146"/>
      <c r="H4" s="147"/>
      <c r="I4" s="40" t="s">
        <v>9</v>
      </c>
      <c r="J4" s="41" t="s">
        <v>36</v>
      </c>
      <c r="K4" s="42" t="s">
        <v>37</v>
      </c>
      <c r="L4" s="145" t="s">
        <v>38</v>
      </c>
      <c r="M4" s="146"/>
      <c r="N4" s="147"/>
      <c r="O4" s="43" t="s">
        <v>9</v>
      </c>
      <c r="P4" s="41" t="s">
        <v>36</v>
      </c>
      <c r="Q4" s="42" t="s">
        <v>37</v>
      </c>
      <c r="R4" s="43" t="s">
        <v>9</v>
      </c>
      <c r="S4" s="41" t="s">
        <v>36</v>
      </c>
      <c r="T4" s="87" t="s">
        <v>37</v>
      </c>
      <c r="U4" s="144"/>
    </row>
    <row r="5" spans="2:22" s="19" customFormat="1" x14ac:dyDescent="0.2">
      <c r="B5" s="73" t="s">
        <v>10</v>
      </c>
      <c r="C5" s="51">
        <f>SUM(C6,C17,C28)</f>
        <v>1250000000</v>
      </c>
      <c r="D5" s="45" t="s">
        <v>11</v>
      </c>
      <c r="E5" s="46" t="s">
        <v>11</v>
      </c>
      <c r="F5" s="47" t="s">
        <v>11</v>
      </c>
      <c r="G5" s="48" t="s">
        <v>11</v>
      </c>
      <c r="H5" s="49" t="s">
        <v>11</v>
      </c>
      <c r="I5" s="51">
        <f>SUM(I6,I17,I28)</f>
        <v>1041000000</v>
      </c>
      <c r="J5" s="45" t="s">
        <v>11</v>
      </c>
      <c r="K5" s="46" t="s">
        <v>11</v>
      </c>
      <c r="L5" s="47" t="s">
        <v>11</v>
      </c>
      <c r="M5" s="48" t="s">
        <v>11</v>
      </c>
      <c r="N5" s="49" t="s">
        <v>11</v>
      </c>
      <c r="O5" s="51">
        <f>SUM(O6,O17,O28)</f>
        <v>4300000000</v>
      </c>
      <c r="P5" s="45" t="s">
        <v>11</v>
      </c>
      <c r="Q5" s="46" t="s">
        <v>11</v>
      </c>
      <c r="R5" s="123">
        <f>SUM(R6,R17,R28)</f>
        <v>10000000000</v>
      </c>
      <c r="S5" s="59" t="s">
        <v>11</v>
      </c>
      <c r="T5" s="89" t="s">
        <v>11</v>
      </c>
      <c r="U5" s="95">
        <f>SUM(C5,F5,I5,L5,O5, R5)</f>
        <v>16591000000</v>
      </c>
      <c r="V5" s="32"/>
    </row>
    <row r="6" spans="2:22" s="19" customFormat="1" x14ac:dyDescent="0.2">
      <c r="B6" s="127" t="s">
        <v>67</v>
      </c>
      <c r="C6" s="51">
        <f>SUM(C7,C8,C9,C10,C15,C16)</f>
        <v>264000000</v>
      </c>
      <c r="D6" s="45" t="s">
        <v>11</v>
      </c>
      <c r="E6" s="46" t="s">
        <v>11</v>
      </c>
      <c r="F6" s="47" t="s">
        <v>11</v>
      </c>
      <c r="G6" s="48" t="s">
        <v>11</v>
      </c>
      <c r="H6" s="49" t="s">
        <v>11</v>
      </c>
      <c r="I6" s="51">
        <f>SUM(I7,I8,I9,I10,I15,I16)</f>
        <v>678000000</v>
      </c>
      <c r="J6" s="74" t="s">
        <v>11</v>
      </c>
      <c r="K6" s="75" t="s">
        <v>11</v>
      </c>
      <c r="L6" s="47" t="s">
        <v>11</v>
      </c>
      <c r="M6" s="50" t="s">
        <v>11</v>
      </c>
      <c r="N6" s="49" t="s">
        <v>11</v>
      </c>
      <c r="O6" s="51">
        <f>SUM(O7,O8,O9,O10,O15,O16)</f>
        <v>300000000</v>
      </c>
      <c r="P6" s="45" t="s">
        <v>11</v>
      </c>
      <c r="Q6" s="46" t="s">
        <v>11</v>
      </c>
      <c r="R6" s="123">
        <f>SUM(R7,R8,R9,R10,R15,R16)</f>
        <v>5584000000</v>
      </c>
      <c r="S6" s="59" t="s">
        <v>11</v>
      </c>
      <c r="T6" s="89" t="s">
        <v>11</v>
      </c>
      <c r="U6" s="95">
        <f>SUM(C6,F6,I6,L6,O6, R6)</f>
        <v>6826000000</v>
      </c>
      <c r="V6" s="32"/>
    </row>
    <row r="7" spans="2:22" ht="100.15" customHeight="1" x14ac:dyDescent="0.2">
      <c r="B7" s="128" t="s">
        <v>12</v>
      </c>
      <c r="C7" s="57" t="s">
        <v>11</v>
      </c>
      <c r="D7" s="53" t="s">
        <v>11</v>
      </c>
      <c r="E7" s="58" t="s">
        <v>11</v>
      </c>
      <c r="F7" s="54" t="s">
        <v>11</v>
      </c>
      <c r="G7" s="59" t="s">
        <v>11</v>
      </c>
      <c r="H7" s="56" t="s">
        <v>11</v>
      </c>
      <c r="I7" s="57" t="s">
        <v>11</v>
      </c>
      <c r="J7" s="53" t="s">
        <v>11</v>
      </c>
      <c r="K7" s="58" t="s">
        <v>11</v>
      </c>
      <c r="L7" s="54" t="s">
        <v>11</v>
      </c>
      <c r="M7" s="59" t="s">
        <v>11</v>
      </c>
      <c r="N7" s="56" t="s">
        <v>11</v>
      </c>
      <c r="O7" s="61">
        <v>300000000</v>
      </c>
      <c r="P7" s="53" t="s">
        <v>39</v>
      </c>
      <c r="Q7" s="58" t="s">
        <v>40</v>
      </c>
      <c r="R7" s="91" t="s">
        <v>11</v>
      </c>
      <c r="S7" s="59" t="s">
        <v>11</v>
      </c>
      <c r="T7" s="89" t="s">
        <v>11</v>
      </c>
      <c r="U7" s="96">
        <f t="shared" ref="U7:U16" si="0">SUM(C7,F7,I7,L7,O7,R7)</f>
        <v>300000000</v>
      </c>
    </row>
    <row r="8" spans="2:22" ht="85.9" customHeight="1" x14ac:dyDescent="0.2">
      <c r="B8" s="128" t="s">
        <v>13</v>
      </c>
      <c r="C8" s="52">
        <v>264000000</v>
      </c>
      <c r="D8" s="53" t="s">
        <v>41</v>
      </c>
      <c r="E8" s="58" t="s">
        <v>42</v>
      </c>
      <c r="F8" s="54" t="s">
        <v>11</v>
      </c>
      <c r="G8" s="55" t="s">
        <v>11</v>
      </c>
      <c r="H8" s="56" t="s">
        <v>11</v>
      </c>
      <c r="I8" s="52">
        <v>324000000</v>
      </c>
      <c r="J8" s="53" t="s">
        <v>41</v>
      </c>
      <c r="K8" s="58" t="s">
        <v>43</v>
      </c>
      <c r="L8" s="54" t="s">
        <v>11</v>
      </c>
      <c r="M8" s="59" t="s">
        <v>11</v>
      </c>
      <c r="N8" s="56" t="s">
        <v>11</v>
      </c>
      <c r="O8" s="57" t="s">
        <v>11</v>
      </c>
      <c r="P8" s="53" t="s">
        <v>11</v>
      </c>
      <c r="Q8" s="58" t="s">
        <v>11</v>
      </c>
      <c r="R8" s="93">
        <v>204000000</v>
      </c>
      <c r="S8" s="59" t="s">
        <v>41</v>
      </c>
      <c r="T8" s="89" t="s">
        <v>44</v>
      </c>
      <c r="U8" s="96">
        <f t="shared" si="0"/>
        <v>792000000</v>
      </c>
    </row>
    <row r="9" spans="2:22" ht="76.5" x14ac:dyDescent="0.2">
      <c r="B9" s="128" t="s">
        <v>14</v>
      </c>
      <c r="C9" s="57" t="s">
        <v>11</v>
      </c>
      <c r="D9" s="53" t="s">
        <v>11</v>
      </c>
      <c r="E9" s="58" t="s">
        <v>11</v>
      </c>
      <c r="F9" s="54" t="s">
        <v>11</v>
      </c>
      <c r="G9" s="55" t="s">
        <v>11</v>
      </c>
      <c r="H9" s="56" t="s">
        <v>11</v>
      </c>
      <c r="I9" s="52">
        <v>4000000</v>
      </c>
      <c r="J9" s="53" t="s">
        <v>39</v>
      </c>
      <c r="K9" s="58" t="s">
        <v>45</v>
      </c>
      <c r="L9" s="54" t="s">
        <v>11</v>
      </c>
      <c r="M9" s="59" t="s">
        <v>11</v>
      </c>
      <c r="N9" s="56" t="s">
        <v>11</v>
      </c>
      <c r="O9" s="60" t="s">
        <v>11</v>
      </c>
      <c r="P9" s="53" t="s">
        <v>11</v>
      </c>
      <c r="Q9" s="58" t="s">
        <v>11</v>
      </c>
      <c r="R9" s="91" t="s">
        <v>11</v>
      </c>
      <c r="S9" s="59" t="s">
        <v>11</v>
      </c>
      <c r="T9" s="89" t="s">
        <v>11</v>
      </c>
      <c r="U9" s="96">
        <f t="shared" si="0"/>
        <v>4000000</v>
      </c>
    </row>
    <row r="10" spans="2:22" x14ac:dyDescent="0.2">
      <c r="B10" s="128" t="s">
        <v>69</v>
      </c>
      <c r="C10" s="57" t="s">
        <v>11</v>
      </c>
      <c r="D10" s="53" t="s">
        <v>11</v>
      </c>
      <c r="E10" s="58" t="s">
        <v>11</v>
      </c>
      <c r="F10" s="54" t="s">
        <v>11</v>
      </c>
      <c r="G10" s="55" t="s">
        <v>11</v>
      </c>
      <c r="H10" s="56" t="s">
        <v>11</v>
      </c>
      <c r="I10" s="70" t="s">
        <v>11</v>
      </c>
      <c r="J10" s="63" t="s">
        <v>11</v>
      </c>
      <c r="K10" s="64" t="s">
        <v>11</v>
      </c>
      <c r="L10" s="54" t="s">
        <v>11</v>
      </c>
      <c r="M10" s="59" t="s">
        <v>11</v>
      </c>
      <c r="N10" s="56" t="s">
        <v>11</v>
      </c>
      <c r="O10" s="60" t="s">
        <v>11</v>
      </c>
      <c r="P10" s="53" t="s">
        <v>11</v>
      </c>
      <c r="Q10" s="58" t="s">
        <v>11</v>
      </c>
      <c r="R10" s="93">
        <f>SUM(R11,R14)</f>
        <v>4300000000</v>
      </c>
      <c r="S10" s="59" t="s">
        <v>11</v>
      </c>
      <c r="T10" s="89" t="s">
        <v>11</v>
      </c>
      <c r="U10" s="96">
        <f t="shared" si="0"/>
        <v>4300000000</v>
      </c>
    </row>
    <row r="11" spans="2:22" s="30" customFormat="1" ht="127.5" x14ac:dyDescent="0.2">
      <c r="B11" s="129" t="s">
        <v>16</v>
      </c>
      <c r="C11" s="70" t="s">
        <v>11</v>
      </c>
      <c r="D11" s="63" t="s">
        <v>11</v>
      </c>
      <c r="E11" s="64" t="s">
        <v>11</v>
      </c>
      <c r="F11" s="54" t="s">
        <v>11</v>
      </c>
      <c r="G11" s="55" t="s">
        <v>11</v>
      </c>
      <c r="H11" s="56" t="s">
        <v>11</v>
      </c>
      <c r="I11" s="70" t="s">
        <v>11</v>
      </c>
      <c r="J11" s="63" t="s">
        <v>11</v>
      </c>
      <c r="K11" s="64" t="s">
        <v>11</v>
      </c>
      <c r="L11" s="54" t="s">
        <v>11</v>
      </c>
      <c r="M11" s="59" t="s">
        <v>11</v>
      </c>
      <c r="N11" s="56" t="s">
        <v>11</v>
      </c>
      <c r="O11" s="70" t="s">
        <v>11</v>
      </c>
      <c r="P11" s="63" t="s">
        <v>11</v>
      </c>
      <c r="Q11" s="64" t="s">
        <v>11</v>
      </c>
      <c r="R11" s="94">
        <f>SUM(R12:R13)</f>
        <v>3750000000</v>
      </c>
      <c r="S11" s="69" t="s">
        <v>41</v>
      </c>
      <c r="T11" s="106" t="s">
        <v>80</v>
      </c>
      <c r="U11" s="97">
        <f t="shared" ref="U11" si="1">SUM(C11,F11,I11,L11,O11,R11)</f>
        <v>3750000000</v>
      </c>
    </row>
    <row r="12" spans="2:22" s="30" customFormat="1" ht="76.5" x14ac:dyDescent="0.2">
      <c r="B12" s="162" t="s">
        <v>70</v>
      </c>
      <c r="C12" s="70" t="s">
        <v>11</v>
      </c>
      <c r="D12" s="63" t="s">
        <v>11</v>
      </c>
      <c r="E12" s="64" t="s">
        <v>11</v>
      </c>
      <c r="F12" s="54" t="s">
        <v>11</v>
      </c>
      <c r="G12" s="55" t="s">
        <v>11</v>
      </c>
      <c r="H12" s="56" t="s">
        <v>11</v>
      </c>
      <c r="I12" s="70" t="s">
        <v>11</v>
      </c>
      <c r="J12" s="63" t="s">
        <v>11</v>
      </c>
      <c r="K12" s="64" t="s">
        <v>11</v>
      </c>
      <c r="L12" s="54" t="s">
        <v>11</v>
      </c>
      <c r="M12" s="59" t="s">
        <v>11</v>
      </c>
      <c r="N12" s="56" t="s">
        <v>11</v>
      </c>
      <c r="O12" s="70" t="s">
        <v>11</v>
      </c>
      <c r="P12" s="63" t="s">
        <v>11</v>
      </c>
      <c r="Q12" s="64" t="s">
        <v>11</v>
      </c>
      <c r="R12" s="94">
        <v>250000000</v>
      </c>
      <c r="S12" s="69" t="s">
        <v>41</v>
      </c>
      <c r="T12" s="106" t="s">
        <v>46</v>
      </c>
      <c r="U12" s="97">
        <f t="shared" ref="U12" si="2">SUM(C12,F12,I12,L12,O12,R12)</f>
        <v>250000000</v>
      </c>
    </row>
    <row r="13" spans="2:22" s="30" customFormat="1" ht="51" x14ac:dyDescent="0.2">
      <c r="B13" s="162" t="s">
        <v>71</v>
      </c>
      <c r="C13" s="70" t="s">
        <v>11</v>
      </c>
      <c r="D13" s="63" t="s">
        <v>11</v>
      </c>
      <c r="E13" s="64" t="s">
        <v>11</v>
      </c>
      <c r="F13" s="54" t="s">
        <v>11</v>
      </c>
      <c r="G13" s="55" t="s">
        <v>11</v>
      </c>
      <c r="H13" s="56" t="s">
        <v>11</v>
      </c>
      <c r="I13" s="70" t="s">
        <v>11</v>
      </c>
      <c r="J13" s="63" t="s">
        <v>11</v>
      </c>
      <c r="K13" s="64" t="s">
        <v>11</v>
      </c>
      <c r="L13" s="54" t="s">
        <v>11</v>
      </c>
      <c r="M13" s="59" t="s">
        <v>11</v>
      </c>
      <c r="N13" s="56" t="s">
        <v>11</v>
      </c>
      <c r="O13" s="70" t="s">
        <v>11</v>
      </c>
      <c r="P13" s="63" t="s">
        <v>11</v>
      </c>
      <c r="Q13" s="64" t="s">
        <v>11</v>
      </c>
      <c r="R13" s="94">
        <v>3500000000</v>
      </c>
      <c r="S13" s="69" t="s">
        <v>41</v>
      </c>
      <c r="T13" s="106" t="s">
        <v>47</v>
      </c>
      <c r="U13" s="97">
        <f>SUM(C13,F13,I13,L13,O13,R13)</f>
        <v>3500000000</v>
      </c>
    </row>
    <row r="14" spans="2:22" s="30" customFormat="1" ht="51" x14ac:dyDescent="0.2">
      <c r="B14" s="129" t="s">
        <v>77</v>
      </c>
      <c r="C14" s="70" t="s">
        <v>11</v>
      </c>
      <c r="D14" s="63" t="s">
        <v>11</v>
      </c>
      <c r="E14" s="64" t="s">
        <v>11</v>
      </c>
      <c r="F14" s="54" t="s">
        <v>11</v>
      </c>
      <c r="G14" s="55" t="s">
        <v>11</v>
      </c>
      <c r="H14" s="56" t="s">
        <v>11</v>
      </c>
      <c r="I14" s="70" t="s">
        <v>11</v>
      </c>
      <c r="J14" s="63" t="s">
        <v>11</v>
      </c>
      <c r="K14" s="64" t="s">
        <v>11</v>
      </c>
      <c r="L14" s="54" t="s">
        <v>11</v>
      </c>
      <c r="M14" s="59" t="s">
        <v>11</v>
      </c>
      <c r="N14" s="56" t="s">
        <v>11</v>
      </c>
      <c r="O14" s="70" t="s">
        <v>11</v>
      </c>
      <c r="P14" s="63" t="s">
        <v>11</v>
      </c>
      <c r="Q14" s="64" t="s">
        <v>11</v>
      </c>
      <c r="R14" s="94">
        <v>550000000</v>
      </c>
      <c r="S14" s="69" t="s">
        <v>41</v>
      </c>
      <c r="T14" s="106" t="s">
        <v>81</v>
      </c>
      <c r="U14" s="97">
        <f t="shared" ref="U14" si="3">SUM(C14,F14,I14,L14,O14,R14)</f>
        <v>550000000</v>
      </c>
    </row>
    <row r="15" spans="2:22" ht="132" customHeight="1" x14ac:dyDescent="0.2">
      <c r="B15" s="128" t="s">
        <v>17</v>
      </c>
      <c r="C15" s="70" t="s">
        <v>11</v>
      </c>
      <c r="D15" s="63" t="s">
        <v>11</v>
      </c>
      <c r="E15" s="64" t="s">
        <v>11</v>
      </c>
      <c r="F15" s="54" t="s">
        <v>11</v>
      </c>
      <c r="G15" s="55" t="s">
        <v>11</v>
      </c>
      <c r="H15" s="56" t="s">
        <v>11</v>
      </c>
      <c r="I15" s="70" t="s">
        <v>11</v>
      </c>
      <c r="J15" s="63" t="s">
        <v>11</v>
      </c>
      <c r="K15" s="64" t="s">
        <v>11</v>
      </c>
      <c r="L15" s="54" t="s">
        <v>11</v>
      </c>
      <c r="M15" s="59" t="s">
        <v>11</v>
      </c>
      <c r="N15" s="56" t="s">
        <v>11</v>
      </c>
      <c r="O15" s="70" t="s">
        <v>11</v>
      </c>
      <c r="P15" s="63" t="s">
        <v>11</v>
      </c>
      <c r="Q15" s="64" t="s">
        <v>11</v>
      </c>
      <c r="R15" s="93">
        <v>580000000</v>
      </c>
      <c r="S15" s="59" t="s">
        <v>41</v>
      </c>
      <c r="T15" s="89" t="s">
        <v>48</v>
      </c>
      <c r="U15" s="96">
        <f>SUM(C15,F15,I15,L15,O15,R15)</f>
        <v>580000000</v>
      </c>
    </row>
    <row r="16" spans="2:22" ht="132" customHeight="1" x14ac:dyDescent="0.2">
      <c r="B16" s="128" t="s">
        <v>18</v>
      </c>
      <c r="C16" s="57" t="s">
        <v>11</v>
      </c>
      <c r="D16" s="53" t="s">
        <v>11</v>
      </c>
      <c r="E16" s="58" t="s">
        <v>11</v>
      </c>
      <c r="F16" s="54" t="s">
        <v>11</v>
      </c>
      <c r="G16" s="55" t="s">
        <v>11</v>
      </c>
      <c r="H16" s="56" t="s">
        <v>11</v>
      </c>
      <c r="I16" s="52">
        <v>350000000</v>
      </c>
      <c r="J16" s="53" t="s">
        <v>39</v>
      </c>
      <c r="K16" s="58" t="s">
        <v>49</v>
      </c>
      <c r="L16" s="54" t="s">
        <v>11</v>
      </c>
      <c r="M16" s="59" t="s">
        <v>11</v>
      </c>
      <c r="N16" s="56" t="s">
        <v>11</v>
      </c>
      <c r="O16" s="60" t="s">
        <v>11</v>
      </c>
      <c r="P16" s="53" t="s">
        <v>11</v>
      </c>
      <c r="Q16" s="58" t="s">
        <v>11</v>
      </c>
      <c r="R16" s="93">
        <v>500000000</v>
      </c>
      <c r="S16" s="59" t="s">
        <v>41</v>
      </c>
      <c r="T16" s="89" t="s">
        <v>50</v>
      </c>
      <c r="U16" s="96">
        <f t="shared" si="0"/>
        <v>850000000</v>
      </c>
    </row>
    <row r="17" spans="2:24" s="19" customFormat="1" x14ac:dyDescent="0.2">
      <c r="B17" s="127" t="s">
        <v>78</v>
      </c>
      <c r="C17" s="44">
        <f>SUM(C18,C19,C20,C27)</f>
        <v>736000000</v>
      </c>
      <c r="D17" s="45" t="s">
        <v>11</v>
      </c>
      <c r="E17" s="46" t="s">
        <v>11</v>
      </c>
      <c r="F17" s="47" t="s">
        <v>11</v>
      </c>
      <c r="G17" s="48" t="s">
        <v>11</v>
      </c>
      <c r="H17" s="49" t="s">
        <v>11</v>
      </c>
      <c r="I17" s="44">
        <f>SUM(I18,I19,I20,I27)</f>
        <v>353000000</v>
      </c>
      <c r="J17" s="45" t="s">
        <v>11</v>
      </c>
      <c r="K17" s="46" t="s">
        <v>11</v>
      </c>
      <c r="L17" s="47" t="s">
        <v>11</v>
      </c>
      <c r="M17" s="50" t="s">
        <v>11</v>
      </c>
      <c r="N17" s="49" t="s">
        <v>11</v>
      </c>
      <c r="O17" s="44">
        <f>SUM(O18,O19,O20,O27)</f>
        <v>4000000000</v>
      </c>
      <c r="P17" s="45" t="s">
        <v>11</v>
      </c>
      <c r="Q17" s="46" t="s">
        <v>11</v>
      </c>
      <c r="R17" s="124">
        <f>SUM(R19,R23)</f>
        <v>4416000000</v>
      </c>
      <c r="S17" s="50" t="s">
        <v>11</v>
      </c>
      <c r="T17" s="88" t="s">
        <v>11</v>
      </c>
      <c r="U17" s="95">
        <f>SUM(C17,F17,I17,L17,O17,R17)</f>
        <v>9505000000</v>
      </c>
    </row>
    <row r="18" spans="2:24" ht="51" x14ac:dyDescent="0.2">
      <c r="B18" s="128" t="s">
        <v>19</v>
      </c>
      <c r="C18" s="52">
        <v>1000000</v>
      </c>
      <c r="D18" s="53" t="s">
        <v>41</v>
      </c>
      <c r="E18" s="58" t="s">
        <v>51</v>
      </c>
      <c r="F18" s="54" t="s">
        <v>11</v>
      </c>
      <c r="G18" s="55" t="s">
        <v>11</v>
      </c>
      <c r="H18" s="56" t="s">
        <v>11</v>
      </c>
      <c r="I18" s="57" t="s">
        <v>11</v>
      </c>
      <c r="J18" s="53" t="s">
        <v>11</v>
      </c>
      <c r="K18" s="58" t="s">
        <v>11</v>
      </c>
      <c r="L18" s="54" t="s">
        <v>11</v>
      </c>
      <c r="M18" s="59" t="s">
        <v>11</v>
      </c>
      <c r="N18" s="56" t="s">
        <v>11</v>
      </c>
      <c r="O18" s="60" t="s">
        <v>11</v>
      </c>
      <c r="P18" s="53" t="s">
        <v>11</v>
      </c>
      <c r="Q18" s="58" t="s">
        <v>11</v>
      </c>
      <c r="R18" s="91" t="s">
        <v>11</v>
      </c>
      <c r="S18" s="59" t="s">
        <v>11</v>
      </c>
      <c r="T18" s="89" t="s">
        <v>11</v>
      </c>
      <c r="U18" s="96">
        <f>SUM(C18,F18,I18,L18,O18,R18)</f>
        <v>1000000</v>
      </c>
    </row>
    <row r="19" spans="2:24" ht="76.5" x14ac:dyDescent="0.2">
      <c r="B19" s="128" t="s">
        <v>20</v>
      </c>
      <c r="C19" s="57" t="s">
        <v>21</v>
      </c>
      <c r="D19" s="53" t="s">
        <v>11</v>
      </c>
      <c r="E19" s="58" t="s">
        <v>11</v>
      </c>
      <c r="F19" s="54" t="s">
        <v>11</v>
      </c>
      <c r="G19" s="55" t="s">
        <v>11</v>
      </c>
      <c r="H19" s="56" t="s">
        <v>11</v>
      </c>
      <c r="I19" s="52">
        <v>95000000</v>
      </c>
      <c r="J19" s="53" t="s">
        <v>41</v>
      </c>
      <c r="K19" s="58" t="s">
        <v>52</v>
      </c>
      <c r="L19" s="54" t="s">
        <v>11</v>
      </c>
      <c r="M19" s="59" t="s">
        <v>11</v>
      </c>
      <c r="N19" s="56" t="s">
        <v>11</v>
      </c>
      <c r="O19" s="60" t="s">
        <v>11</v>
      </c>
      <c r="P19" s="53" t="s">
        <v>11</v>
      </c>
      <c r="Q19" s="58" t="s">
        <v>11</v>
      </c>
      <c r="R19" s="93">
        <v>41000000</v>
      </c>
      <c r="S19" s="59" t="s">
        <v>41</v>
      </c>
      <c r="T19" s="89" t="s">
        <v>53</v>
      </c>
      <c r="U19" s="96">
        <f t="shared" ref="U19:U30" si="4">SUM(C19,F19,I19,L19,O19,R19)</f>
        <v>136000000</v>
      </c>
    </row>
    <row r="20" spans="2:24" ht="51" x14ac:dyDescent="0.2">
      <c r="B20" s="128" t="s">
        <v>79</v>
      </c>
      <c r="C20" s="52">
        <v>435000000</v>
      </c>
      <c r="D20" s="53" t="s">
        <v>41</v>
      </c>
      <c r="E20" s="58" t="s">
        <v>54</v>
      </c>
      <c r="F20" s="54" t="s">
        <v>11</v>
      </c>
      <c r="G20" s="55" t="s">
        <v>11</v>
      </c>
      <c r="H20" s="56" t="s">
        <v>11</v>
      </c>
      <c r="I20" s="57" t="s">
        <v>11</v>
      </c>
      <c r="J20" s="53" t="s">
        <v>11</v>
      </c>
      <c r="K20" s="58" t="s">
        <v>11</v>
      </c>
      <c r="L20" s="54" t="s">
        <v>11</v>
      </c>
      <c r="M20" s="59" t="s">
        <v>11</v>
      </c>
      <c r="N20" s="56" t="s">
        <v>11</v>
      </c>
      <c r="O20" s="61">
        <v>4000000000</v>
      </c>
      <c r="P20" s="53" t="s">
        <v>41</v>
      </c>
      <c r="Q20" s="58" t="s">
        <v>11</v>
      </c>
      <c r="R20" s="91" t="s">
        <v>11</v>
      </c>
      <c r="S20" s="59" t="s">
        <v>11</v>
      </c>
      <c r="T20" s="89" t="s">
        <v>11</v>
      </c>
      <c r="U20" s="96">
        <f t="shared" si="4"/>
        <v>4435000000</v>
      </c>
      <c r="V20" s="39"/>
      <c r="X20" s="39"/>
    </row>
    <row r="21" spans="2:24" s="30" customFormat="1" ht="51" x14ac:dyDescent="0.2">
      <c r="B21" s="129" t="s">
        <v>22</v>
      </c>
      <c r="C21" s="62">
        <v>200000000</v>
      </c>
      <c r="D21" s="63" t="s">
        <v>41</v>
      </c>
      <c r="E21" s="64" t="s">
        <v>21</v>
      </c>
      <c r="F21" s="65" t="s">
        <v>11</v>
      </c>
      <c r="G21" s="66" t="s">
        <v>11</v>
      </c>
      <c r="H21" s="67" t="s">
        <v>11</v>
      </c>
      <c r="I21" s="68" t="s">
        <v>11</v>
      </c>
      <c r="J21" s="63" t="s">
        <v>11</v>
      </c>
      <c r="K21" s="64" t="s">
        <v>11</v>
      </c>
      <c r="L21" s="65" t="s">
        <v>11</v>
      </c>
      <c r="M21" s="69" t="s">
        <v>11</v>
      </c>
      <c r="N21" s="67" t="s">
        <v>11</v>
      </c>
      <c r="O21" s="70" t="s">
        <v>11</v>
      </c>
      <c r="P21" s="63" t="s">
        <v>11</v>
      </c>
      <c r="Q21" s="64" t="s">
        <v>11</v>
      </c>
      <c r="R21" s="91" t="s">
        <v>11</v>
      </c>
      <c r="S21" s="59" t="s">
        <v>11</v>
      </c>
      <c r="T21" s="89" t="s">
        <v>11</v>
      </c>
      <c r="U21" s="97">
        <f t="shared" si="4"/>
        <v>200000000</v>
      </c>
    </row>
    <row r="22" spans="2:24" s="30" customFormat="1" ht="102" x14ac:dyDescent="0.2">
      <c r="B22" s="129" t="s">
        <v>23</v>
      </c>
      <c r="C22" s="68" t="s">
        <v>11</v>
      </c>
      <c r="D22" s="71" t="s">
        <v>11</v>
      </c>
      <c r="E22" s="64" t="s">
        <v>11</v>
      </c>
      <c r="F22" s="65" t="s">
        <v>11</v>
      </c>
      <c r="G22" s="66" t="s">
        <v>11</v>
      </c>
      <c r="H22" s="67" t="s">
        <v>11</v>
      </c>
      <c r="I22" s="68" t="s">
        <v>11</v>
      </c>
      <c r="J22" s="71" t="s">
        <v>11</v>
      </c>
      <c r="K22" s="64" t="s">
        <v>11</v>
      </c>
      <c r="L22" s="65" t="s">
        <v>11</v>
      </c>
      <c r="M22" s="66" t="s">
        <v>11</v>
      </c>
      <c r="N22" s="67" t="s">
        <v>11</v>
      </c>
      <c r="O22" s="72">
        <v>4000000000</v>
      </c>
      <c r="P22" s="63" t="s">
        <v>41</v>
      </c>
      <c r="Q22" s="64" t="s">
        <v>55</v>
      </c>
      <c r="R22" s="91" t="s">
        <v>11</v>
      </c>
      <c r="S22" s="59" t="s">
        <v>11</v>
      </c>
      <c r="T22" s="89" t="s">
        <v>11</v>
      </c>
      <c r="U22" s="97">
        <f t="shared" si="4"/>
        <v>4000000000</v>
      </c>
    </row>
    <row r="23" spans="2:24" s="30" customFormat="1" x14ac:dyDescent="0.2">
      <c r="B23" s="128" t="s">
        <v>69</v>
      </c>
      <c r="C23" s="68" t="s">
        <v>11</v>
      </c>
      <c r="D23" s="71" t="s">
        <v>11</v>
      </c>
      <c r="E23" s="64" t="s">
        <v>11</v>
      </c>
      <c r="F23" s="65" t="s">
        <v>11</v>
      </c>
      <c r="G23" s="66" t="s">
        <v>11</v>
      </c>
      <c r="H23" s="67" t="s">
        <v>11</v>
      </c>
      <c r="I23" s="68" t="s">
        <v>11</v>
      </c>
      <c r="J23" s="71" t="s">
        <v>11</v>
      </c>
      <c r="K23" s="64" t="s">
        <v>11</v>
      </c>
      <c r="L23" s="65" t="s">
        <v>11</v>
      </c>
      <c r="M23" s="66" t="s">
        <v>11</v>
      </c>
      <c r="N23" s="67" t="s">
        <v>11</v>
      </c>
      <c r="O23" s="68" t="s">
        <v>11</v>
      </c>
      <c r="P23" s="71" t="s">
        <v>11</v>
      </c>
      <c r="Q23" s="64" t="s">
        <v>11</v>
      </c>
      <c r="R23" s="91">
        <f>SUM(R24:R26)</f>
        <v>4375000000</v>
      </c>
      <c r="S23" s="59" t="s">
        <v>11</v>
      </c>
      <c r="T23" s="89" t="s">
        <v>11</v>
      </c>
      <c r="U23" s="97">
        <f>SUM(U24:U26)</f>
        <v>4375000000</v>
      </c>
    </row>
    <row r="24" spans="2:24" s="30" customFormat="1" ht="76.5" x14ac:dyDescent="0.2">
      <c r="B24" s="129" t="s">
        <v>72</v>
      </c>
      <c r="C24" s="68" t="s">
        <v>11</v>
      </c>
      <c r="D24" s="71" t="s">
        <v>11</v>
      </c>
      <c r="E24" s="64" t="s">
        <v>11</v>
      </c>
      <c r="F24" s="65" t="s">
        <v>11</v>
      </c>
      <c r="G24" s="66" t="s">
        <v>11</v>
      </c>
      <c r="H24" s="67" t="s">
        <v>11</v>
      </c>
      <c r="I24" s="68" t="s">
        <v>11</v>
      </c>
      <c r="J24" s="71" t="s">
        <v>11</v>
      </c>
      <c r="K24" s="64" t="s">
        <v>11</v>
      </c>
      <c r="L24" s="65" t="s">
        <v>11</v>
      </c>
      <c r="M24" s="66" t="s">
        <v>11</v>
      </c>
      <c r="N24" s="67" t="s">
        <v>11</v>
      </c>
      <c r="O24" s="68" t="s">
        <v>11</v>
      </c>
      <c r="P24" s="71" t="s">
        <v>11</v>
      </c>
      <c r="Q24" s="64" t="s">
        <v>11</v>
      </c>
      <c r="R24" s="91">
        <v>905000000</v>
      </c>
      <c r="S24" s="59" t="s">
        <v>41</v>
      </c>
      <c r="T24" s="89" t="s">
        <v>82</v>
      </c>
      <c r="U24" s="97">
        <v>905000000</v>
      </c>
    </row>
    <row r="25" spans="2:24" s="30" customFormat="1" ht="89.25" x14ac:dyDescent="0.2">
      <c r="B25" s="129" t="s">
        <v>73</v>
      </c>
      <c r="C25" s="68" t="s">
        <v>11</v>
      </c>
      <c r="D25" s="71" t="s">
        <v>11</v>
      </c>
      <c r="E25" s="64" t="s">
        <v>11</v>
      </c>
      <c r="F25" s="65" t="s">
        <v>11</v>
      </c>
      <c r="G25" s="66" t="s">
        <v>11</v>
      </c>
      <c r="H25" s="67" t="s">
        <v>11</v>
      </c>
      <c r="I25" s="68" t="s">
        <v>11</v>
      </c>
      <c r="J25" s="71" t="s">
        <v>11</v>
      </c>
      <c r="K25" s="64" t="s">
        <v>11</v>
      </c>
      <c r="L25" s="65" t="s">
        <v>11</v>
      </c>
      <c r="M25" s="66" t="s">
        <v>11</v>
      </c>
      <c r="N25" s="67" t="s">
        <v>11</v>
      </c>
      <c r="O25" s="68" t="s">
        <v>11</v>
      </c>
      <c r="P25" s="71" t="s">
        <v>11</v>
      </c>
      <c r="Q25" s="64" t="s">
        <v>11</v>
      </c>
      <c r="R25" s="91">
        <v>3090000000</v>
      </c>
      <c r="S25" s="59" t="s">
        <v>41</v>
      </c>
      <c r="T25" s="89" t="s">
        <v>83</v>
      </c>
      <c r="U25" s="97">
        <v>3090000000</v>
      </c>
    </row>
    <row r="26" spans="2:24" s="30" customFormat="1" ht="51" x14ac:dyDescent="0.2">
      <c r="B26" s="129" t="s">
        <v>77</v>
      </c>
      <c r="C26" s="68" t="s">
        <v>11</v>
      </c>
      <c r="D26" s="71" t="s">
        <v>11</v>
      </c>
      <c r="E26" s="64" t="s">
        <v>11</v>
      </c>
      <c r="F26" s="65" t="s">
        <v>11</v>
      </c>
      <c r="G26" s="66" t="s">
        <v>11</v>
      </c>
      <c r="H26" s="67" t="s">
        <v>11</v>
      </c>
      <c r="I26" s="68" t="s">
        <v>11</v>
      </c>
      <c r="J26" s="71" t="s">
        <v>11</v>
      </c>
      <c r="K26" s="64" t="s">
        <v>11</v>
      </c>
      <c r="L26" s="65" t="s">
        <v>11</v>
      </c>
      <c r="M26" s="66" t="s">
        <v>11</v>
      </c>
      <c r="N26" s="67" t="s">
        <v>11</v>
      </c>
      <c r="O26" s="68" t="s">
        <v>11</v>
      </c>
      <c r="P26" s="71" t="s">
        <v>11</v>
      </c>
      <c r="Q26" s="64" t="s">
        <v>11</v>
      </c>
      <c r="R26" s="91">
        <v>380000000</v>
      </c>
      <c r="S26" s="59" t="s">
        <v>41</v>
      </c>
      <c r="T26" s="89" t="s">
        <v>81</v>
      </c>
      <c r="U26" s="97">
        <v>380000000</v>
      </c>
    </row>
    <row r="27" spans="2:24" ht="170.45" customHeight="1" x14ac:dyDescent="0.2">
      <c r="B27" s="128" t="s">
        <v>24</v>
      </c>
      <c r="C27" s="52">
        <v>300000000</v>
      </c>
      <c r="D27" s="53" t="s">
        <v>39</v>
      </c>
      <c r="E27" s="58" t="s">
        <v>54</v>
      </c>
      <c r="F27" s="54" t="s">
        <v>11</v>
      </c>
      <c r="G27" s="55" t="s">
        <v>11</v>
      </c>
      <c r="H27" s="56" t="s">
        <v>11</v>
      </c>
      <c r="I27" s="52">
        <v>258000000</v>
      </c>
      <c r="J27" s="53" t="s">
        <v>39</v>
      </c>
      <c r="K27" s="58" t="s">
        <v>56</v>
      </c>
      <c r="L27" s="54" t="s">
        <v>11</v>
      </c>
      <c r="M27" s="59" t="s">
        <v>11</v>
      </c>
      <c r="N27" s="56" t="s">
        <v>11</v>
      </c>
      <c r="O27" s="60" t="s">
        <v>11</v>
      </c>
      <c r="P27" s="53" t="s">
        <v>11</v>
      </c>
      <c r="Q27" s="58" t="s">
        <v>11</v>
      </c>
      <c r="R27" s="91" t="s">
        <v>11</v>
      </c>
      <c r="S27" s="59" t="s">
        <v>11</v>
      </c>
      <c r="T27" s="89" t="s">
        <v>11</v>
      </c>
      <c r="U27" s="96">
        <f t="shared" si="4"/>
        <v>558000000</v>
      </c>
    </row>
    <row r="28" spans="2:24" s="19" customFormat="1" ht="170.45" customHeight="1" x14ac:dyDescent="0.2">
      <c r="B28" s="125" t="s">
        <v>25</v>
      </c>
      <c r="C28" s="44">
        <f>SUM(C29,C30)</f>
        <v>250000000</v>
      </c>
      <c r="D28" s="45" t="s">
        <v>11</v>
      </c>
      <c r="E28" s="46" t="s">
        <v>11</v>
      </c>
      <c r="F28" s="47" t="s">
        <v>11</v>
      </c>
      <c r="G28" s="48" t="s">
        <v>11</v>
      </c>
      <c r="H28" s="49" t="s">
        <v>11</v>
      </c>
      <c r="I28" s="44">
        <f>SUM(I29,I30)</f>
        <v>10000000</v>
      </c>
      <c r="J28" s="45" t="s">
        <v>11</v>
      </c>
      <c r="K28" s="46" t="s">
        <v>11</v>
      </c>
      <c r="L28" s="47"/>
      <c r="M28" s="50"/>
      <c r="N28" s="49"/>
      <c r="O28" s="126" t="s">
        <v>11</v>
      </c>
      <c r="P28" s="45" t="s">
        <v>11</v>
      </c>
      <c r="Q28" s="46" t="s">
        <v>11</v>
      </c>
      <c r="R28" s="124" t="s">
        <v>74</v>
      </c>
      <c r="S28" s="50" t="s">
        <v>11</v>
      </c>
      <c r="T28" s="88" t="s">
        <v>11</v>
      </c>
      <c r="U28" s="95">
        <f t="shared" si="4"/>
        <v>260000000</v>
      </c>
    </row>
    <row r="29" spans="2:24" ht="51" x14ac:dyDescent="0.2">
      <c r="B29" s="128" t="s">
        <v>26</v>
      </c>
      <c r="C29" s="52">
        <v>250000000</v>
      </c>
      <c r="D29" s="53" t="s">
        <v>41</v>
      </c>
      <c r="E29" s="58" t="s">
        <v>57</v>
      </c>
      <c r="F29" s="54" t="s">
        <v>11</v>
      </c>
      <c r="G29" s="55" t="s">
        <v>11</v>
      </c>
      <c r="H29" s="56" t="s">
        <v>11</v>
      </c>
      <c r="I29" s="57" t="s">
        <v>11</v>
      </c>
      <c r="J29" s="53" t="s">
        <v>11</v>
      </c>
      <c r="K29" s="58" t="s">
        <v>11</v>
      </c>
      <c r="L29" s="54" t="s">
        <v>11</v>
      </c>
      <c r="M29" s="59" t="s">
        <v>11</v>
      </c>
      <c r="N29" s="56" t="s">
        <v>11</v>
      </c>
      <c r="O29" s="60" t="s">
        <v>11</v>
      </c>
      <c r="P29" s="53" t="s">
        <v>11</v>
      </c>
      <c r="Q29" s="58" t="s">
        <v>11</v>
      </c>
      <c r="R29" s="59" t="s">
        <v>11</v>
      </c>
      <c r="S29" s="59" t="s">
        <v>11</v>
      </c>
      <c r="T29" s="89" t="s">
        <v>11</v>
      </c>
      <c r="U29" s="96">
        <f t="shared" si="4"/>
        <v>250000000</v>
      </c>
    </row>
    <row r="30" spans="2:24" ht="89.25" x14ac:dyDescent="0.2">
      <c r="B30" s="128" t="s">
        <v>27</v>
      </c>
      <c r="C30" s="57" t="s">
        <v>11</v>
      </c>
      <c r="D30" s="53" t="s">
        <v>11</v>
      </c>
      <c r="E30" s="58" t="s">
        <v>11</v>
      </c>
      <c r="F30" s="54" t="s">
        <v>11</v>
      </c>
      <c r="G30" s="55" t="s">
        <v>11</v>
      </c>
      <c r="H30" s="56" t="s">
        <v>11</v>
      </c>
      <c r="I30" s="52">
        <v>10000000</v>
      </c>
      <c r="J30" s="53" t="s">
        <v>58</v>
      </c>
      <c r="K30" s="58" t="s">
        <v>59</v>
      </c>
      <c r="L30" s="54" t="s">
        <v>11</v>
      </c>
      <c r="M30" s="59" t="s">
        <v>11</v>
      </c>
      <c r="N30" s="56" t="s">
        <v>11</v>
      </c>
      <c r="O30" s="60" t="s">
        <v>11</v>
      </c>
      <c r="P30" s="53" t="s">
        <v>11</v>
      </c>
      <c r="Q30" s="58" t="s">
        <v>11</v>
      </c>
      <c r="R30" s="91" t="s">
        <v>11</v>
      </c>
      <c r="S30" s="59" t="s">
        <v>11</v>
      </c>
      <c r="T30" s="89" t="s">
        <v>11</v>
      </c>
      <c r="U30" s="96">
        <f t="shared" si="4"/>
        <v>10000000</v>
      </c>
    </row>
    <row r="31" spans="2:24" s="19" customFormat="1" ht="112.9" customHeight="1" x14ac:dyDescent="0.2">
      <c r="B31" s="76" t="s">
        <v>28</v>
      </c>
      <c r="C31" s="77" t="s">
        <v>11</v>
      </c>
      <c r="D31" s="74" t="s">
        <v>11</v>
      </c>
      <c r="E31" s="75" t="s">
        <v>11</v>
      </c>
      <c r="F31" s="47" t="s">
        <v>11</v>
      </c>
      <c r="G31" s="48" t="s">
        <v>11</v>
      </c>
      <c r="H31" s="49" t="s">
        <v>11</v>
      </c>
      <c r="I31" s="44">
        <v>88000000</v>
      </c>
      <c r="J31" s="74" t="s">
        <v>41</v>
      </c>
      <c r="K31" s="46" t="s">
        <v>60</v>
      </c>
      <c r="L31" s="47" t="s">
        <v>11</v>
      </c>
      <c r="M31" s="50" t="s">
        <v>11</v>
      </c>
      <c r="N31" s="49" t="s">
        <v>11</v>
      </c>
      <c r="O31" s="78" t="s">
        <v>11</v>
      </c>
      <c r="P31" s="45" t="s">
        <v>11</v>
      </c>
      <c r="Q31" s="46" t="s">
        <v>11</v>
      </c>
      <c r="R31" s="91" t="s">
        <v>11</v>
      </c>
      <c r="S31" s="59" t="s">
        <v>11</v>
      </c>
      <c r="T31" s="89" t="s">
        <v>11</v>
      </c>
      <c r="U31" s="95">
        <f>SUM(C31,F31,I31,L31,O31,R31)</f>
        <v>88000000</v>
      </c>
    </row>
    <row r="32" spans="2:24" s="19" customFormat="1" ht="115.15" customHeight="1" x14ac:dyDescent="0.2">
      <c r="B32" s="76" t="s">
        <v>29</v>
      </c>
      <c r="C32" s="77" t="s">
        <v>11</v>
      </c>
      <c r="D32" s="74" t="s">
        <v>11</v>
      </c>
      <c r="E32" s="75" t="s">
        <v>11</v>
      </c>
      <c r="F32" s="47" t="s">
        <v>11</v>
      </c>
      <c r="G32" s="48" t="s">
        <v>11</v>
      </c>
      <c r="H32" s="49" t="s">
        <v>11</v>
      </c>
      <c r="I32" s="44">
        <v>2000000</v>
      </c>
      <c r="J32" s="45" t="s">
        <v>39</v>
      </c>
      <c r="K32" s="46" t="s">
        <v>61</v>
      </c>
      <c r="L32" s="47" t="s">
        <v>11</v>
      </c>
      <c r="M32" s="50" t="s">
        <v>11</v>
      </c>
      <c r="N32" s="49" t="s">
        <v>11</v>
      </c>
      <c r="O32" s="78" t="s">
        <v>11</v>
      </c>
      <c r="P32" s="45" t="s">
        <v>11</v>
      </c>
      <c r="Q32" s="46" t="s">
        <v>11</v>
      </c>
      <c r="R32" s="91" t="s">
        <v>11</v>
      </c>
      <c r="S32" s="59" t="s">
        <v>11</v>
      </c>
      <c r="T32" s="89" t="s">
        <v>11</v>
      </c>
      <c r="U32" s="95">
        <f>SUM(C32,F32,I32,L32,O32,R32)</f>
        <v>2000000</v>
      </c>
    </row>
    <row r="33" spans="2:21" s="19" customFormat="1" ht="95.45" customHeight="1" x14ac:dyDescent="0.2">
      <c r="B33" s="76" t="s">
        <v>30</v>
      </c>
      <c r="C33" s="44">
        <v>300000000</v>
      </c>
      <c r="D33" s="45" t="s">
        <v>41</v>
      </c>
      <c r="E33" s="46" t="s">
        <v>62</v>
      </c>
      <c r="F33" s="47" t="s">
        <v>11</v>
      </c>
      <c r="G33" s="48" t="s">
        <v>11</v>
      </c>
      <c r="H33" s="49" t="s">
        <v>11</v>
      </c>
      <c r="I33" s="44">
        <v>500000000</v>
      </c>
      <c r="J33" s="45" t="s">
        <v>63</v>
      </c>
      <c r="K33" s="46" t="s">
        <v>64</v>
      </c>
      <c r="L33" s="79" t="s">
        <v>11</v>
      </c>
      <c r="M33" s="50" t="s">
        <v>11</v>
      </c>
      <c r="N33" s="80" t="s">
        <v>11</v>
      </c>
      <c r="O33" s="78" t="s">
        <v>11</v>
      </c>
      <c r="P33" s="45" t="s">
        <v>11</v>
      </c>
      <c r="Q33" s="46" t="s">
        <v>11</v>
      </c>
      <c r="R33" s="92">
        <v>750000000</v>
      </c>
      <c r="S33" s="50" t="s">
        <v>39</v>
      </c>
      <c r="T33" s="88" t="s">
        <v>65</v>
      </c>
      <c r="U33" s="95">
        <f>SUM(C33,F33,I33,L33,O33,R33)</f>
        <v>1550000000</v>
      </c>
    </row>
    <row r="34" spans="2:21" s="19" customFormat="1" ht="51" x14ac:dyDescent="0.2">
      <c r="B34" s="76" t="s">
        <v>31</v>
      </c>
      <c r="C34" s="77" t="s">
        <v>11</v>
      </c>
      <c r="D34" s="74" t="s">
        <v>11</v>
      </c>
      <c r="E34" s="75" t="s">
        <v>11</v>
      </c>
      <c r="F34" s="47" t="s">
        <v>11</v>
      </c>
      <c r="G34" s="48" t="s">
        <v>11</v>
      </c>
      <c r="H34" s="49" t="s">
        <v>11</v>
      </c>
      <c r="I34" s="77" t="s">
        <v>11</v>
      </c>
      <c r="J34" s="74" t="s">
        <v>11</v>
      </c>
      <c r="K34" s="75" t="s">
        <v>11</v>
      </c>
      <c r="L34" s="79" t="s">
        <v>11</v>
      </c>
      <c r="M34" s="50" t="s">
        <v>11</v>
      </c>
      <c r="N34" s="80" t="s">
        <v>11</v>
      </c>
      <c r="O34" s="78" t="s">
        <v>11</v>
      </c>
      <c r="P34" s="45" t="s">
        <v>11</v>
      </c>
      <c r="Q34" s="46" t="s">
        <v>11</v>
      </c>
      <c r="R34" s="92">
        <v>800000000</v>
      </c>
      <c r="S34" s="50" t="s">
        <v>41</v>
      </c>
      <c r="T34" s="88" t="s">
        <v>66</v>
      </c>
      <c r="U34" s="95">
        <f>SUM(C34,F34,I34,L34,O34,R34)</f>
        <v>800000000</v>
      </c>
    </row>
    <row r="35" spans="2:21" ht="26.25" thickBot="1" x14ac:dyDescent="0.25">
      <c r="B35" s="35" t="s">
        <v>32</v>
      </c>
      <c r="C35" s="81">
        <f>SUM(C34,C33,C32,C31,C28,C17,C6)</f>
        <v>1550000000</v>
      </c>
      <c r="D35" s="82" t="s">
        <v>21</v>
      </c>
      <c r="E35" s="83" t="s">
        <v>11</v>
      </c>
      <c r="F35" s="107" t="s">
        <v>11</v>
      </c>
      <c r="G35" s="108" t="s">
        <v>11</v>
      </c>
      <c r="H35" s="109" t="s">
        <v>11</v>
      </c>
      <c r="I35" s="81">
        <f>SUM(I34,I33,I32,I31,I28,I17,I6)</f>
        <v>1631000000</v>
      </c>
      <c r="J35" s="82" t="s">
        <v>11</v>
      </c>
      <c r="K35" s="83" t="s">
        <v>11</v>
      </c>
      <c r="L35" s="84" t="s">
        <v>21</v>
      </c>
      <c r="M35" s="82" t="s">
        <v>11</v>
      </c>
      <c r="N35" s="83" t="s">
        <v>11</v>
      </c>
      <c r="O35" s="81">
        <f>SUM(O34,O33,O32,O31,O28,O17,O6)</f>
        <v>4300000000</v>
      </c>
      <c r="P35" s="90" t="s">
        <v>11</v>
      </c>
      <c r="Q35" s="85" t="s">
        <v>11</v>
      </c>
      <c r="R35" s="81">
        <f>SUM(R34,R33,R32,R31,R28,R17,R6)</f>
        <v>11550000000</v>
      </c>
      <c r="S35" s="90" t="s">
        <v>11</v>
      </c>
      <c r="T35" s="85" t="s">
        <v>11</v>
      </c>
      <c r="U35" s="38">
        <f>SUM(C35,F35,I35,L35,O35,R35)</f>
        <v>19031000000</v>
      </c>
    </row>
    <row r="36" spans="2:21" ht="61.9" customHeight="1" x14ac:dyDescent="0.2">
      <c r="B36" s="130" t="s">
        <v>75</v>
      </c>
      <c r="C36" s="130"/>
      <c r="D36" s="130"/>
      <c r="E36" s="130"/>
      <c r="F36" s="130"/>
      <c r="G36" s="130"/>
      <c r="H36" s="130"/>
      <c r="I36" s="130"/>
      <c r="J36" s="130"/>
      <c r="K36" s="130"/>
      <c r="L36" s="130"/>
      <c r="M36" s="130"/>
      <c r="N36" s="130"/>
      <c r="O36" s="130"/>
      <c r="P36" s="130"/>
      <c r="Q36" s="130"/>
      <c r="R36" s="130"/>
      <c r="S36" s="130"/>
      <c r="T36" s="130"/>
      <c r="U36" s="130"/>
    </row>
    <row r="37" spans="2:21" x14ac:dyDescent="0.2">
      <c r="C37" s="39"/>
    </row>
    <row r="38" spans="2:21" x14ac:dyDescent="0.2">
      <c r="D38" s="39"/>
      <c r="E38" s="111"/>
    </row>
    <row r="39" spans="2:21" x14ac:dyDescent="0.2">
      <c r="D39" s="39"/>
      <c r="U39" s="39"/>
    </row>
    <row r="40" spans="2:21" x14ac:dyDescent="0.2">
      <c r="D40" s="39"/>
    </row>
  </sheetData>
  <mergeCells count="11">
    <mergeCell ref="B2:U2"/>
    <mergeCell ref="L3:N3"/>
    <mergeCell ref="B36:U36"/>
    <mergeCell ref="I3:K3"/>
    <mergeCell ref="C3:E3"/>
    <mergeCell ref="F3:H3"/>
    <mergeCell ref="O3:Q3"/>
    <mergeCell ref="U3:U4"/>
    <mergeCell ref="F4:H4"/>
    <mergeCell ref="L4:N4"/>
    <mergeCell ref="R3:T3"/>
  </mergeCells>
  <pageMargins left="0.7" right="0.7" top="0.75" bottom="0.75" header="0.3" footer="0.3"/>
  <pageSetup scale="33" fitToHeight="0" orientation="landscape" verticalDpi="300" r:id="rId1"/>
  <ignoredErrors>
    <ignoredError sqref="R1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c6857e4-285b-4909-be4f-5c8c04125010">
      <Terms xmlns="http://schemas.microsoft.com/office/infopath/2007/PartnerControls"/>
    </lcf76f155ced4ddcb4097134ff3c332f>
    <TaxCatchAll xmlns="faad41c7-f934-4b1d-bf32-8980ec5d42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0DDD2E776BFE4A9ECD7BF84578D96B" ma:contentTypeVersion="15" ma:contentTypeDescription="Create a new document." ma:contentTypeScope="" ma:versionID="046507a0094fa496fc8adbd249a8d29e">
  <xsd:schema xmlns:xsd="http://www.w3.org/2001/XMLSchema" xmlns:xs="http://www.w3.org/2001/XMLSchema" xmlns:p="http://schemas.microsoft.com/office/2006/metadata/properties" xmlns:ns2="2c6857e4-285b-4909-be4f-5c8c04125010" xmlns:ns3="faad41c7-f934-4b1d-bf32-8980ec5d4297" targetNamespace="http://schemas.microsoft.com/office/2006/metadata/properties" ma:root="true" ma:fieldsID="8248ea6b4437bbc3120e6c0f7077744e" ns2:_="" ns3:_="">
    <xsd:import namespace="2c6857e4-285b-4909-be4f-5c8c04125010"/>
    <xsd:import namespace="faad41c7-f934-4b1d-bf32-8980ec5d42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6857e4-285b-4909-be4f-5c8c041250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198c9dd-0e0a-4d63-a604-d228f6e3293a"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ad41c7-f934-4b1d-bf32-8980ec5d429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0015069-fc2e-4748-80ab-b09421dd546e}" ma:internalName="TaxCatchAll" ma:showField="CatchAllData" ma:web="faad41c7-f934-4b1d-bf32-8980ec5d42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BB67DD-3459-48C2-99D0-10A15816C966}">
  <ds:schemaRefs>
    <ds:schemaRef ds:uri="http://schemas.microsoft.com/office/2006/metadata/properties"/>
    <ds:schemaRef ds:uri="http://schemas.microsoft.com/office/infopath/2007/PartnerControls"/>
    <ds:schemaRef ds:uri="2c6857e4-285b-4909-be4f-5c8c04125010"/>
    <ds:schemaRef ds:uri="faad41c7-f934-4b1d-bf32-8980ec5d4297"/>
  </ds:schemaRefs>
</ds:datastoreItem>
</file>

<file path=customXml/itemProps2.xml><?xml version="1.0" encoding="utf-8"?>
<ds:datastoreItem xmlns:ds="http://schemas.openxmlformats.org/officeDocument/2006/customXml" ds:itemID="{B9817439-E5F0-43B8-B6A7-B06EB1A6433A}">
  <ds:schemaRefs>
    <ds:schemaRef ds:uri="http://schemas.microsoft.com/sharepoint/v3/contenttype/forms"/>
  </ds:schemaRefs>
</ds:datastoreItem>
</file>

<file path=customXml/itemProps3.xml><?xml version="1.0" encoding="utf-8"?>
<ds:datastoreItem xmlns:ds="http://schemas.openxmlformats.org/officeDocument/2006/customXml" ds:itemID="{450D592D-DEFD-4BA1-A212-11789A544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6857e4-285b-4909-be4f-5c8c04125010"/>
    <ds:schemaRef ds:uri="faad41c7-f934-4b1d-bf32-8980ec5d4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 Summary Table</vt:lpstr>
      <vt:lpstr>Table 2- Detailed Table</vt:lpstr>
    </vt:vector>
  </TitlesOfParts>
  <Manager/>
  <Company>HERMES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Oum</dc:creator>
  <cp:keywords/>
  <dc:description/>
  <cp:lastModifiedBy>Adam Wexler</cp:lastModifiedBy>
  <cp:revision/>
  <dcterms:created xsi:type="dcterms:W3CDTF">2020-03-06T19:02:01Z</dcterms:created>
  <dcterms:modified xsi:type="dcterms:W3CDTF">2022-04-08T17:56:46Z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0x010100F80DDD2E776BFE4A9ECD7BF84578D96B</vt:lpwstr>
  </property>
  <property fmtid="{D5CDD505-2E9C-101B-9397-08002B2CF9AE}" pid="3" name="MediaServiceImageTags">
    <vt:lpwstr/>
  </property>
</Properties>
</file>